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NATDANAI\งานณัฐดนัย-2018-19\โครงการปรับปรุง ป.เอก ท่าพระจันทร์\เอกสารแผ่นซีดี  วันที่ 6-12-61\"/>
    </mc:Choice>
  </mc:AlternateContent>
  <bookViews>
    <workbookView xWindow="240" yWindow="975" windowWidth="12240" windowHeight="6870" tabRatio="610" activeTab="3"/>
  </bookViews>
  <sheets>
    <sheet name="ปร.6" sheetId="4" r:id="rId1"/>
    <sheet name="ปร.5_1" sheetId="5" r:id="rId2"/>
    <sheet name="ปร.5_2" sheetId="63" r:id="rId3"/>
    <sheet name="ปริมาณงานสรุป" sheetId="8" r:id="rId4"/>
    <sheet name="ปร.4_1" sheetId="61" r:id="rId5"/>
    <sheet name="ปร.4_2" sheetId="62" r:id="rId6"/>
  </sheets>
  <externalReferences>
    <externalReference r:id="rId7"/>
  </externalReferences>
  <definedNames>
    <definedName name="_Order1" hidden="1">0</definedName>
    <definedName name="_Order2" hidden="1">0</definedName>
    <definedName name="A" localSheetId="4">#REF!</definedName>
    <definedName name="A" localSheetId="5">#REF!</definedName>
    <definedName name="A" localSheetId="2">#REF!</definedName>
    <definedName name="A">#REF!</definedName>
    <definedName name="CL" localSheetId="4">#REF!</definedName>
    <definedName name="CL" localSheetId="5">#REF!</definedName>
    <definedName name="CL" localSheetId="2">#REF!</definedName>
    <definedName name="CL">#REF!</definedName>
    <definedName name="Detail_4_1_3_SN_FP_Excel_BuiltIn_Print_Area" localSheetId="4">#REF!</definedName>
    <definedName name="Detail_4_1_3_SN_FP_Excel_BuiltIn_Print_Area" localSheetId="5">#REF!</definedName>
    <definedName name="Detail_4_1_3_SN_FP_Excel_BuiltIn_Print_Area" localSheetId="2">#REF!</definedName>
    <definedName name="Detail_4_1_3_SN_FP_Excel_BuiltIn_Print_Area">#REF!</definedName>
    <definedName name="Detail_4_1_3_SN_FP_Excel_BuiltIn_Print_Titles" localSheetId="4">#REF!</definedName>
    <definedName name="Detail_4_1_3_SN_FP_Excel_BuiltIn_Print_Titles" localSheetId="5">#REF!</definedName>
    <definedName name="Detail_4_1_3_SN_FP_Excel_BuiltIn_Print_Titles" localSheetId="2">#REF!</definedName>
    <definedName name="Detail_4_1_3_SN_FP_Excel_BuiltIn_Print_Titles">#REF!</definedName>
    <definedName name="Detail_4_1_4_EE_Excel_BuiltIn_Print_Area" localSheetId="4">#REF!</definedName>
    <definedName name="Detail_4_1_4_EE_Excel_BuiltIn_Print_Area" localSheetId="5">#REF!</definedName>
    <definedName name="Detail_4_1_4_EE_Excel_BuiltIn_Print_Area" localSheetId="2">#REF!</definedName>
    <definedName name="Detail_4_1_4_EE_Excel_BuiltIn_Print_Area">#REF!</definedName>
    <definedName name="Detail_4_1_4_EE_Excel_BuiltIn_Print_Titles" localSheetId="4">#REF!</definedName>
    <definedName name="Detail_4_1_4_EE_Excel_BuiltIn_Print_Titles" localSheetId="5">#REF!</definedName>
    <definedName name="Detail_4_1_4_EE_Excel_BuiltIn_Print_Titles" localSheetId="2">#REF!</definedName>
    <definedName name="Detail_4_1_4_EE_Excel_BuiltIn_Print_Titles">#REF!</definedName>
    <definedName name="Detail_4_1_5_CM_FA_Excel_BuiltIn_Print_Area" localSheetId="4">#REF!</definedName>
    <definedName name="Detail_4_1_5_CM_FA_Excel_BuiltIn_Print_Area" localSheetId="5">#REF!</definedName>
    <definedName name="Detail_4_1_5_CM_FA_Excel_BuiltIn_Print_Area" localSheetId="2">#REF!</definedName>
    <definedName name="Detail_4_1_5_CM_FA_Excel_BuiltIn_Print_Area">#REF!</definedName>
    <definedName name="Detail_4_1_5_CM_FA_Excel_BuiltIn_Print_Titles" localSheetId="4">#REF!</definedName>
    <definedName name="Detail_4_1_5_CM_FA_Excel_BuiltIn_Print_Titles" localSheetId="5">#REF!</definedName>
    <definedName name="Detail_4_1_5_CM_FA_Excel_BuiltIn_Print_Titles" localSheetId="2">#REF!</definedName>
    <definedName name="Detail_4_1_5_CM_FA_Excel_BuiltIn_Print_Titles">#REF!</definedName>
    <definedName name="Detail_4_2_1_AC_Excel_BuiltIn_Print_Area" localSheetId="4">#REF!</definedName>
    <definedName name="Detail_4_2_1_AC_Excel_BuiltIn_Print_Area" localSheetId="5">#REF!</definedName>
    <definedName name="Detail_4_2_1_AC_Excel_BuiltIn_Print_Area" localSheetId="2">#REF!</definedName>
    <definedName name="Detail_4_2_1_AC_Excel_BuiltIn_Print_Area">#REF!</definedName>
    <definedName name="Detail_4_2_1_AC_Excel_BuiltIn_Print_Titles" localSheetId="4">#REF!</definedName>
    <definedName name="Detail_4_2_1_AC_Excel_BuiltIn_Print_Titles" localSheetId="5">#REF!</definedName>
    <definedName name="Detail_4_2_1_AC_Excel_BuiltIn_Print_Titles" localSheetId="2">#REF!</definedName>
    <definedName name="Detail_4_2_1_AC_Excel_BuiltIn_Print_Titles">#REF!</definedName>
    <definedName name="Detail_4_2_2_Lift_Excel_BuiltIn_Print_Area" localSheetId="4">#REF!</definedName>
    <definedName name="Detail_4_2_2_Lift_Excel_BuiltIn_Print_Area" localSheetId="5">#REF!</definedName>
    <definedName name="Detail_4_2_2_Lift_Excel_BuiltIn_Print_Area" localSheetId="2">#REF!</definedName>
    <definedName name="Detail_4_2_2_Lift_Excel_BuiltIn_Print_Area">#REF!</definedName>
    <definedName name="Detail_4_2_2_Lift_Excel_BuiltIn_Print_Titles" localSheetId="4">#REF!</definedName>
    <definedName name="Detail_4_2_2_Lift_Excel_BuiltIn_Print_Titles" localSheetId="5">#REF!</definedName>
    <definedName name="Detail_4_2_2_Lift_Excel_BuiltIn_Print_Titles" localSheetId="2">#REF!</definedName>
    <definedName name="Detail_4_2_2_Lift_Excel_BuiltIn_Print_Titles">#REF!</definedName>
    <definedName name="e" localSheetId="4">#REF!</definedName>
    <definedName name="e" localSheetId="5">#REF!</definedName>
    <definedName name="e" localSheetId="2">#REF!</definedName>
    <definedName name="e">#REF!</definedName>
    <definedName name="eec" localSheetId="4">#REF!</definedName>
    <definedName name="eec" localSheetId="5">#REF!</definedName>
    <definedName name="eec" localSheetId="2">#REF!</definedName>
    <definedName name="eec">#REF!</definedName>
    <definedName name="eeee" localSheetId="4">#REF!</definedName>
    <definedName name="eeee" localSheetId="5">#REF!</definedName>
    <definedName name="eeee" localSheetId="2">#REF!</definedName>
    <definedName name="eeee">#REF!</definedName>
    <definedName name="F" localSheetId="4">#REF!</definedName>
    <definedName name="F" localSheetId="5">#REF!</definedName>
    <definedName name="F" localSheetId="2">#REF!</definedName>
    <definedName name="F">#REF!</definedName>
    <definedName name="fa" localSheetId="4">#REF!</definedName>
    <definedName name="fa" localSheetId="5">#REF!</definedName>
    <definedName name="fa" localSheetId="2">#REF!</definedName>
    <definedName name="fa">#REF!</definedName>
    <definedName name="G" localSheetId="4">#REF!</definedName>
    <definedName name="G" localSheetId="5">#REF!</definedName>
    <definedName name="G" localSheetId="2">#REF!</definedName>
    <definedName name="G">#REF!</definedName>
    <definedName name="gkdslghkre" localSheetId="4">#REF!</definedName>
    <definedName name="gkdslghkre" localSheetId="5">#REF!</definedName>
    <definedName name="gkdslghkre" localSheetId="2">#REF!</definedName>
    <definedName name="gkdslghkre">#REF!</definedName>
    <definedName name="ie" localSheetId="4">#REF!</definedName>
    <definedName name="ie" localSheetId="5">#REF!</definedName>
    <definedName name="ie" localSheetId="2">#REF!</definedName>
    <definedName name="ie">#REF!</definedName>
    <definedName name="l" localSheetId="4">#REF!</definedName>
    <definedName name="l" localSheetId="5">#REF!</definedName>
    <definedName name="l" localSheetId="2">#REF!</definedName>
    <definedName name="l">#REF!</definedName>
    <definedName name="O" localSheetId="4">#REF!</definedName>
    <definedName name="O" localSheetId="5">#REF!</definedName>
    <definedName name="O" localSheetId="2">#REF!</definedName>
    <definedName name="O">#REF!</definedName>
    <definedName name="Out" localSheetId="4">#REF!</definedName>
    <definedName name="Out" localSheetId="5">#REF!</definedName>
    <definedName name="Out" localSheetId="2">#REF!</definedName>
    <definedName name="Out">#REF!</definedName>
    <definedName name="P" localSheetId="4">#REF!</definedName>
    <definedName name="P" localSheetId="5">#REF!</definedName>
    <definedName name="P" localSheetId="2">#REF!</definedName>
    <definedName name="P">#REF!</definedName>
    <definedName name="_xlnm.Print_Area" localSheetId="4">ปร.4_1!$A$1:$K$114</definedName>
    <definedName name="_xlnm.Print_Area" localSheetId="5">ปร.4_2!$A$1:$K$25</definedName>
    <definedName name="_xlnm.Print_Area" localSheetId="1">ปร.5_1!$A$1:$J$21</definedName>
    <definedName name="_xlnm.Print_Area" localSheetId="2">ปร.5_2!$A$1:$J$21</definedName>
    <definedName name="_xlnm.Print_Area" localSheetId="0">ปร.6!$A$1:$G$17</definedName>
    <definedName name="_xlnm.Print_Area" localSheetId="3">ปริมาณงานสรุป!$A$1:$D$18</definedName>
    <definedName name="_xlnm.Print_Titles" localSheetId="4">ปร.4_1!$1:$7</definedName>
    <definedName name="_xlnm.Print_Titles" localSheetId="5">ปร.4_2!$1:$7</definedName>
    <definedName name="Rf" localSheetId="4">#REF!</definedName>
    <definedName name="Rf" localSheetId="5">#REF!</definedName>
    <definedName name="Rf" localSheetId="2">#REF!</definedName>
    <definedName name="Rf">#REF!</definedName>
    <definedName name="rung" localSheetId="4">#REF!,#REF!,#REF!,#REF!,#REF!,#REF!,#REF!,#REF!,#REF!,#REF!,#REF!,#REF!,#REF!,#REF!,#REF!,#REF!,#REF!,#REF!,#REF!,#REF!,#REF!,#REF!,#REF!,#REF!,#REF!,#REF!,#REF!,#REF!</definedName>
    <definedName name="rung" localSheetId="5">#REF!,#REF!,#REF!,#REF!,#REF!,#REF!,#REF!,#REF!,#REF!,#REF!,#REF!,#REF!,#REF!,#REF!,#REF!,#REF!,#REF!,#REF!,#REF!,#REF!,#REF!,#REF!,#REF!,#REF!,#REF!,#REF!,#REF!,#REF!</definedName>
    <definedName name="rung" localSheetId="2">#REF!,#REF!,#REF!,#REF!,#REF!,#REF!,#REF!,#REF!,#REF!,#REF!,#REF!,#REF!,#REF!,#REF!,#REF!,#REF!,#REF!,#REF!,#REF!,#REF!,#REF!,#REF!,#REF!,#REF!,#REF!,#REF!,#REF!,#REF!</definedName>
    <definedName name="rung">#REF!,#REF!,#REF!,#REF!,#REF!,#REF!,#REF!,#REF!,#REF!,#REF!,#REF!,#REF!,#REF!,#REF!,#REF!,#REF!,#REF!,#REF!,#REF!,#REF!,#REF!,#REF!,#REF!,#REF!,#REF!,#REF!,#REF!,#REF!</definedName>
    <definedName name="S" localSheetId="4">#REF!</definedName>
    <definedName name="S" localSheetId="5">#REF!</definedName>
    <definedName name="S" localSheetId="2">#REF!</definedName>
    <definedName name="S">#REF!</definedName>
    <definedName name="sf" localSheetId="4">#REF!</definedName>
    <definedName name="sf" localSheetId="5">#REF!</definedName>
    <definedName name="sf" localSheetId="2">#REF!</definedName>
    <definedName name="sf">#REF!</definedName>
    <definedName name="SN" localSheetId="4">#REF!</definedName>
    <definedName name="SN" localSheetId="5">#REF!</definedName>
    <definedName name="SN" localSheetId="2">#REF!</definedName>
    <definedName name="SN">#REF!</definedName>
    <definedName name="sum__4_1_3_SN_FP_Excel_BuiltIn_Print_Area" localSheetId="4">#REF!</definedName>
    <definedName name="sum__4_1_3_SN_FP_Excel_BuiltIn_Print_Area" localSheetId="5">#REF!</definedName>
    <definedName name="sum__4_1_3_SN_FP_Excel_BuiltIn_Print_Area" localSheetId="2">#REF!</definedName>
    <definedName name="sum__4_1_3_SN_FP_Excel_BuiltIn_Print_Area">#REF!</definedName>
    <definedName name="sum_4_1_4_EE_Excel_BuiltIn_Print_Area" localSheetId="4">#REF!</definedName>
    <definedName name="sum_4_1_4_EE_Excel_BuiltIn_Print_Area" localSheetId="5">#REF!</definedName>
    <definedName name="sum_4_1_4_EE_Excel_BuiltIn_Print_Area" localSheetId="2">#REF!</definedName>
    <definedName name="sum_4_1_4_EE_Excel_BuiltIn_Print_Area">#REF!</definedName>
    <definedName name="sum_4_1_5_CM_FA_Excel_BuiltIn_Print_Area" localSheetId="4">#REF!</definedName>
    <definedName name="sum_4_1_5_CM_FA_Excel_BuiltIn_Print_Area" localSheetId="5">#REF!</definedName>
    <definedName name="sum_4_1_5_CM_FA_Excel_BuiltIn_Print_Area" localSheetId="2">#REF!</definedName>
    <definedName name="sum_4_1_5_CM_FA_Excel_BuiltIn_Print_Area">#REF!</definedName>
    <definedName name="sum_4_2_1_AC_Excel_BuiltIn_Print_Area" localSheetId="4">#REF!</definedName>
    <definedName name="sum_4_2_1_AC_Excel_BuiltIn_Print_Area" localSheetId="5">#REF!</definedName>
    <definedName name="sum_4_2_1_AC_Excel_BuiltIn_Print_Area" localSheetId="2">#REF!</definedName>
    <definedName name="sum_4_2_1_AC_Excel_BuiltIn_Print_Area">#REF!</definedName>
    <definedName name="sum_4_2_2Lift_Excel_BuiltIn_Print_Area" localSheetId="4">#REF!</definedName>
    <definedName name="sum_4_2_2Lift_Excel_BuiltIn_Print_Area" localSheetId="5">#REF!</definedName>
    <definedName name="sum_4_2_2Lift_Excel_BuiltIn_Print_Area" localSheetId="2">#REF!</definedName>
    <definedName name="sum_4_2_2Lift_Excel_BuiltIn_Print_Area">#REF!</definedName>
    <definedName name="t" localSheetId="4">#REF!</definedName>
    <definedName name="t" localSheetId="5">#REF!</definedName>
    <definedName name="t" localSheetId="2">#REF!</definedName>
    <definedName name="t">#REF!</definedName>
    <definedName name="Total_4_หอพ_กบ_คคลากร_Excel_BuiltIn_Print_Area" localSheetId="4">#REF!</definedName>
    <definedName name="Total_4_หอพ_กบ_คคลากร_Excel_BuiltIn_Print_Area" localSheetId="5">#REF!</definedName>
    <definedName name="Total_4_หอพ_กบ_คคลากร_Excel_BuiltIn_Print_Area" localSheetId="2">#REF!</definedName>
    <definedName name="Total_4_หอพ_กบ_คคลากร_Excel_BuiltIn_Print_Area">#REF!</definedName>
    <definedName name="W" localSheetId="4">#REF!</definedName>
    <definedName name="W" localSheetId="5">#REF!</definedName>
    <definedName name="W" localSheetId="2">#REF!</definedName>
    <definedName name="W">#REF!</definedName>
    <definedName name="โถส้วมนั่งราบ" localSheetId="4">ปร.4_1!#REF!</definedName>
    <definedName name="โถส้วมนั่งราบ" localSheetId="5">ปร.4_2!#REF!</definedName>
    <definedName name="โถส้วมนั่งราบ" localSheetId="2">#REF!</definedName>
    <definedName name="โถส้วมนั่งราบ">#REF!</definedName>
    <definedName name="ฟ700" localSheetId="4">#REF!</definedName>
    <definedName name="ฟ700" localSheetId="5">#REF!</definedName>
    <definedName name="ฟ700" localSheetId="2">#REF!</definedName>
    <definedName name="ฟ700">#REF!</definedName>
    <definedName name="มาโคร72">[1]!มาโคร72</definedName>
    <definedName name="สารบ_ญ_Excel_BuiltIn_Print_Area" localSheetId="4">#REF!</definedName>
    <definedName name="สารบ_ญ_Excel_BuiltIn_Print_Area" localSheetId="5">#REF!</definedName>
    <definedName name="สารบ_ญ_Excel_BuiltIn_Print_Area" localSheetId="2">#REF!</definedName>
    <definedName name="สารบ_ญ_Excel_BuiltIn_Print_Area">#REF!</definedName>
  </definedNames>
  <calcPr calcId="162913" concurrentCalc="0"/>
</workbook>
</file>

<file path=xl/calcChain.xml><?xml version="1.0" encoding="utf-8"?>
<calcChain xmlns="http://schemas.openxmlformats.org/spreadsheetml/2006/main">
  <c r="A11" i="61" l="1"/>
  <c r="A12" i="61"/>
  <c r="A13" i="61"/>
  <c r="A14" i="61"/>
  <c r="A15" i="61"/>
  <c r="A16" i="61"/>
  <c r="A17" i="61"/>
  <c r="A19" i="61"/>
  <c r="A20" i="61"/>
  <c r="A21" i="61"/>
  <c r="A23" i="61"/>
  <c r="A24" i="61"/>
  <c r="A26" i="61"/>
  <c r="A27" i="61"/>
  <c r="A28" i="61"/>
  <c r="A29" i="61"/>
  <c r="A31" i="61"/>
  <c r="A32" i="61"/>
  <c r="A33" i="61"/>
  <c r="A36" i="61"/>
  <c r="A37" i="61"/>
  <c r="A40" i="61"/>
  <c r="G66" i="61"/>
  <c r="I66" i="61"/>
  <c r="J66" i="61"/>
  <c r="G65" i="61"/>
  <c r="I65" i="61"/>
  <c r="J65" i="61"/>
  <c r="S32" i="61"/>
  <c r="P32" i="61"/>
  <c r="S33" i="61"/>
  <c r="P33" i="61"/>
  <c r="F33" i="61"/>
  <c r="S31" i="61"/>
  <c r="P31" i="61"/>
  <c r="I112" i="61"/>
  <c r="G112" i="61"/>
  <c r="J112" i="61"/>
  <c r="I111" i="61"/>
  <c r="G111" i="61"/>
  <c r="J111" i="61"/>
  <c r="I110" i="61"/>
  <c r="G110" i="61"/>
  <c r="J110" i="61"/>
  <c r="I109" i="61"/>
  <c r="G109" i="61"/>
  <c r="J109" i="61"/>
  <c r="I107" i="61"/>
  <c r="G107" i="61"/>
  <c r="J107" i="61"/>
  <c r="I106" i="61"/>
  <c r="G106" i="61"/>
  <c r="J106" i="61"/>
  <c r="I105" i="61"/>
  <c r="G105" i="61"/>
  <c r="J105" i="61"/>
  <c r="I103" i="61"/>
  <c r="G103" i="61"/>
  <c r="J103" i="61"/>
  <c r="I102" i="61"/>
  <c r="G102" i="61"/>
  <c r="J102" i="61"/>
  <c r="I101" i="61"/>
  <c r="G101" i="61"/>
  <c r="J101" i="61"/>
  <c r="I100" i="61"/>
  <c r="G100" i="61"/>
  <c r="J100" i="61"/>
  <c r="I99" i="61"/>
  <c r="G99" i="61"/>
  <c r="J99" i="61"/>
  <c r="I97" i="61"/>
  <c r="G97" i="61"/>
  <c r="J97" i="61"/>
  <c r="I96" i="61"/>
  <c r="G96" i="61"/>
  <c r="J96" i="61"/>
  <c r="I95" i="61"/>
  <c r="G95" i="61"/>
  <c r="J95" i="61"/>
  <c r="I93" i="61"/>
  <c r="G93" i="61"/>
  <c r="J93" i="61"/>
  <c r="I92" i="61"/>
  <c r="G92" i="61"/>
  <c r="J92" i="61"/>
  <c r="I91" i="61"/>
  <c r="G91" i="61"/>
  <c r="J91" i="61"/>
  <c r="I90" i="61"/>
  <c r="G90" i="61"/>
  <c r="J90" i="61"/>
  <c r="A43" i="61"/>
  <c r="A45" i="61"/>
  <c r="A49" i="61"/>
  <c r="A51" i="61"/>
  <c r="A54" i="61"/>
  <c r="A56" i="61"/>
  <c r="A58" i="61"/>
  <c r="A63" i="61"/>
  <c r="A71" i="61"/>
  <c r="A73" i="61"/>
  <c r="A76" i="61"/>
  <c r="A78" i="61"/>
  <c r="A80" i="61"/>
  <c r="A82" i="61"/>
  <c r="A86" i="61"/>
  <c r="A89" i="61"/>
  <c r="A94" i="61"/>
  <c r="A98" i="61"/>
  <c r="A104" i="61"/>
  <c r="A109" i="61"/>
  <c r="A111" i="61"/>
  <c r="I87" i="61"/>
  <c r="G87" i="61"/>
  <c r="J87" i="61"/>
  <c r="I79" i="61"/>
  <c r="G79" i="61"/>
  <c r="J79" i="61"/>
  <c r="I72" i="61"/>
  <c r="G72" i="61"/>
  <c r="J72" i="61"/>
  <c r="G53" i="61"/>
  <c r="I53" i="61"/>
  <c r="J53" i="61"/>
  <c r="G54" i="61"/>
  <c r="I54" i="61"/>
  <c r="J54" i="61"/>
  <c r="A10" i="62"/>
  <c r="A11" i="62"/>
  <c r="A12" i="62"/>
  <c r="A13" i="62"/>
  <c r="A14" i="62"/>
  <c r="A15" i="62"/>
  <c r="A16" i="62"/>
  <c r="A17" i="62"/>
  <c r="A18" i="62"/>
  <c r="A19" i="62"/>
  <c r="F29" i="61"/>
  <c r="F20" i="61"/>
  <c r="D20" i="61"/>
  <c r="G20" i="61"/>
  <c r="I20" i="61"/>
  <c r="J20" i="61"/>
  <c r="G29" i="61"/>
  <c r="I29" i="61"/>
  <c r="J29" i="61"/>
  <c r="D31" i="61"/>
  <c r="G31" i="61"/>
  <c r="I31" i="61"/>
  <c r="J31" i="61"/>
  <c r="D32" i="61"/>
  <c r="G32" i="61"/>
  <c r="I32" i="61"/>
  <c r="J32" i="61"/>
  <c r="D33" i="61"/>
  <c r="G33" i="61"/>
  <c r="I33" i="61"/>
  <c r="J33" i="61"/>
  <c r="D10" i="61"/>
  <c r="G10" i="61"/>
  <c r="I10" i="61"/>
  <c r="J10" i="61"/>
  <c r="D11" i="61"/>
  <c r="G11" i="61"/>
  <c r="I11" i="61"/>
  <c r="J11" i="61"/>
  <c r="D12" i="61"/>
  <c r="G12" i="61"/>
  <c r="I12" i="61"/>
  <c r="J12" i="61"/>
  <c r="D13" i="61"/>
  <c r="G13" i="61"/>
  <c r="I13" i="61"/>
  <c r="J13" i="61"/>
  <c r="D14" i="61"/>
  <c r="G14" i="61"/>
  <c r="I14" i="61"/>
  <c r="J14" i="61"/>
  <c r="D15" i="61"/>
  <c r="G15" i="61"/>
  <c r="I15" i="61"/>
  <c r="J15" i="61"/>
  <c r="G16" i="61"/>
  <c r="I16" i="61"/>
  <c r="J16" i="61"/>
  <c r="D19" i="61"/>
  <c r="G19" i="61"/>
  <c r="I19" i="61"/>
  <c r="J19" i="61"/>
  <c r="M21" i="61"/>
  <c r="D21" i="61"/>
  <c r="G21" i="61"/>
  <c r="I21" i="61"/>
  <c r="J21" i="61"/>
  <c r="D23" i="61"/>
  <c r="G23" i="61"/>
  <c r="I23" i="61"/>
  <c r="J23" i="61"/>
  <c r="M24" i="61"/>
  <c r="D24" i="61"/>
  <c r="G24" i="61"/>
  <c r="I24" i="61"/>
  <c r="J24" i="61"/>
  <c r="D26" i="61"/>
  <c r="G26" i="61"/>
  <c r="I26" i="61"/>
  <c r="J26" i="61"/>
  <c r="G27" i="61"/>
  <c r="I27" i="61"/>
  <c r="J27" i="61"/>
  <c r="G28" i="61"/>
  <c r="I28" i="61"/>
  <c r="J28" i="61"/>
  <c r="D36" i="61"/>
  <c r="G36" i="61"/>
  <c r="I36" i="61"/>
  <c r="J36" i="61"/>
  <c r="D37" i="61"/>
  <c r="G37" i="61"/>
  <c r="I37" i="61"/>
  <c r="J37" i="61"/>
  <c r="G41" i="61"/>
  <c r="I41" i="61"/>
  <c r="J41" i="61"/>
  <c r="G42" i="61"/>
  <c r="I42" i="61"/>
  <c r="J42" i="61"/>
  <c r="G43" i="61"/>
  <c r="I43" i="61"/>
  <c r="J43" i="61"/>
  <c r="G46" i="61"/>
  <c r="I46" i="61"/>
  <c r="J46" i="61"/>
  <c r="G47" i="61"/>
  <c r="I47" i="61"/>
  <c r="J47" i="61"/>
  <c r="G48" i="61"/>
  <c r="I48" i="61"/>
  <c r="J48" i="61"/>
  <c r="G49" i="61"/>
  <c r="I49" i="61"/>
  <c r="J49" i="61"/>
  <c r="G52" i="61"/>
  <c r="I52" i="61"/>
  <c r="J52" i="61"/>
  <c r="G57" i="61"/>
  <c r="I57" i="61"/>
  <c r="J57" i="61"/>
  <c r="G59" i="61"/>
  <c r="I59" i="61"/>
  <c r="J59" i="61"/>
  <c r="G60" i="61"/>
  <c r="I60" i="61"/>
  <c r="J60" i="61"/>
  <c r="G61" i="61"/>
  <c r="I61" i="61"/>
  <c r="J61" i="61"/>
  <c r="G64" i="61"/>
  <c r="I64" i="61"/>
  <c r="J64" i="61"/>
  <c r="G67" i="61"/>
  <c r="I67" i="61"/>
  <c r="J67" i="61"/>
  <c r="G68" i="61"/>
  <c r="I68" i="61"/>
  <c r="J68" i="61"/>
  <c r="G70" i="61"/>
  <c r="I70" i="61"/>
  <c r="J70" i="61"/>
  <c r="G74" i="61"/>
  <c r="I74" i="61"/>
  <c r="J74" i="61"/>
  <c r="G75" i="61"/>
  <c r="I75" i="61"/>
  <c r="J75" i="61"/>
  <c r="G77" i="61"/>
  <c r="I77" i="61"/>
  <c r="J77" i="61"/>
  <c r="G80" i="61"/>
  <c r="I80" i="61"/>
  <c r="J80" i="61"/>
  <c r="G83" i="61"/>
  <c r="I83" i="61"/>
  <c r="J83" i="61"/>
  <c r="J114" i="61"/>
  <c r="C13" i="8"/>
  <c r="G7" i="5"/>
  <c r="G13" i="5"/>
  <c r="G19" i="62"/>
  <c r="I19" i="62"/>
  <c r="J19" i="62"/>
  <c r="G9" i="62"/>
  <c r="I9" i="62"/>
  <c r="J9" i="62"/>
  <c r="G10" i="62"/>
  <c r="I10" i="62"/>
  <c r="J10" i="62"/>
  <c r="G11" i="62"/>
  <c r="I11" i="62"/>
  <c r="J11" i="62"/>
  <c r="G12" i="62"/>
  <c r="I12" i="62"/>
  <c r="J12" i="62"/>
  <c r="G13" i="62"/>
  <c r="I13" i="62"/>
  <c r="J13" i="62"/>
  <c r="G14" i="62"/>
  <c r="I14" i="62"/>
  <c r="J14" i="62"/>
  <c r="G15" i="62"/>
  <c r="I15" i="62"/>
  <c r="J15" i="62"/>
  <c r="G16" i="62"/>
  <c r="I16" i="62"/>
  <c r="J16" i="62"/>
  <c r="G17" i="62"/>
  <c r="I17" i="62"/>
  <c r="J17" i="62"/>
  <c r="G18" i="62"/>
  <c r="I18" i="62"/>
  <c r="J18" i="62"/>
  <c r="J25" i="62"/>
  <c r="C15" i="8"/>
  <c r="C18" i="8"/>
  <c r="G7" i="63"/>
  <c r="G13" i="63"/>
  <c r="H13" i="63"/>
  <c r="I13" i="63"/>
  <c r="I20" i="63"/>
  <c r="F8" i="4"/>
  <c r="H13" i="5"/>
  <c r="I13" i="5"/>
  <c r="I20" i="5"/>
  <c r="F7" i="4"/>
  <c r="F15" i="4"/>
  <c r="F16" i="4"/>
  <c r="B17" i="4"/>
  <c r="I21" i="63"/>
  <c r="I7" i="63"/>
  <c r="A5" i="63"/>
  <c r="A4" i="63"/>
  <c r="A3" i="63"/>
  <c r="A2" i="63"/>
  <c r="I25" i="62"/>
  <c r="G25" i="62"/>
  <c r="A5" i="62"/>
  <c r="A4" i="62"/>
  <c r="A3" i="62"/>
  <c r="A2" i="62"/>
  <c r="G114" i="61"/>
  <c r="S34" i="61"/>
  <c r="P34" i="61"/>
  <c r="A5" i="61"/>
  <c r="A4" i="61"/>
  <c r="A3" i="61"/>
  <c r="A2" i="61"/>
  <c r="A5" i="8"/>
  <c r="A4" i="8"/>
  <c r="A3" i="8"/>
  <c r="A2" i="8"/>
  <c r="A5" i="5"/>
  <c r="A4" i="5"/>
  <c r="A3" i="5"/>
  <c r="A2" i="5"/>
  <c r="C19" i="8"/>
  <c r="I114" i="61"/>
  <c r="I7" i="5"/>
  <c r="I21" i="5"/>
</calcChain>
</file>

<file path=xl/sharedStrings.xml><?xml version="1.0" encoding="utf-8"?>
<sst xmlns="http://schemas.openxmlformats.org/spreadsheetml/2006/main" count="367" uniqueCount="190">
  <si>
    <t>ลำดับที่</t>
  </si>
  <si>
    <t>รายการ</t>
  </si>
  <si>
    <t>รวมค่าก่อสร้าง
เป็นเงิน/บาท</t>
  </si>
  <si>
    <t>หมายเหตุ</t>
  </si>
  <si>
    <t>รวมค่าก่อสร้างเป็นเงินทั้งสิ้น</t>
  </si>
  <si>
    <t>ค่าวัสดุและค่าแรงงาน
จำนวนเงิน / บาท</t>
  </si>
  <si>
    <t>FACTOR  F</t>
  </si>
  <si>
    <t>เงื่อนไข</t>
  </si>
  <si>
    <t>สรุป</t>
  </si>
  <si>
    <r>
      <t>คิดเป็นเงินประมาณ</t>
    </r>
    <r>
      <rPr>
        <sz val="11"/>
        <color theme="1"/>
        <rFont val="Calibri"/>
        <family val="2"/>
        <charset val="222"/>
        <scheme val="minor"/>
      </rPr>
      <t/>
    </r>
  </si>
  <si>
    <t>ลำดับ</t>
  </si>
  <si>
    <t>รวมเป็นเงิน</t>
  </si>
  <si>
    <t>บาท</t>
  </si>
  <si>
    <t>สรุปราคางานก่อสร้าง</t>
  </si>
  <si>
    <t>บัญชีแสดงปริมาณเนื้องานค่าวัสดุและค่าแรงงาน</t>
  </si>
  <si>
    <t>จำนวน</t>
  </si>
  <si>
    <t>หน่วย</t>
  </si>
  <si>
    <t>หน่วยละ</t>
  </si>
  <si>
    <t>รวมค่าวัสดุ</t>
  </si>
  <si>
    <t>รวมค่าแรงงาน</t>
  </si>
  <si>
    <t>ค่าวัสดุ</t>
  </si>
  <si>
    <t>ค่าแรงงาน</t>
  </si>
  <si>
    <t>รวมค่าวัสดุและแรงงาน</t>
  </si>
  <si>
    <t>ม.</t>
  </si>
  <si>
    <t>ตร.ม.</t>
  </si>
  <si>
    <t xml:space="preserve"> </t>
  </si>
  <si>
    <t>ชุด</t>
  </si>
  <si>
    <t>แบบสรุปราคากลางงานก่อสร้างอาคาร</t>
  </si>
  <si>
    <t>หน่วย : บาท</t>
  </si>
  <si>
    <t>รวมค่าก่อสร้างทั้งโครงการ / ค่าก่อสร้าง</t>
  </si>
  <si>
    <t>ราคากลาง</t>
  </si>
  <si>
    <t>แบบสรุปค่าก่อสร้าง</t>
  </si>
  <si>
    <t>แบบ ปร.6 แผ่นที่ 1</t>
  </si>
  <si>
    <t>รวม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</si>
  <si>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</si>
  <si>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</si>
  <si>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</si>
  <si>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</t>
  </si>
  <si>
    <t>งบประมาณราคาค่าก่อสร้าง</t>
  </si>
  <si>
    <t>รวม ค่างานส่วนที่ 1</t>
  </si>
  <si>
    <t>รวม ค่างานส่วนที่ 2</t>
  </si>
  <si>
    <t>แบบ ปร.4</t>
  </si>
  <si>
    <t>งานประตู หน้าต่าง</t>
  </si>
  <si>
    <t>งานฝ้าเพดาน</t>
  </si>
  <si>
    <t>งานทาสี</t>
  </si>
  <si>
    <t>ปริมาณ</t>
  </si>
  <si>
    <t>%สูญเสีย</t>
  </si>
  <si>
    <t>% เผื่อ</t>
  </si>
  <si>
    <t>งานผิวพื้น ผิวผนัง</t>
  </si>
  <si>
    <t>TOTAL</t>
  </si>
  <si>
    <t>W</t>
  </si>
  <si>
    <t>H</t>
  </si>
  <si>
    <t>Area</t>
  </si>
  <si>
    <t>สายไฟฟ้า</t>
  </si>
  <si>
    <t>แบบ ปร.5 แผ่นที่ 1</t>
  </si>
  <si>
    <t>Set</t>
  </si>
  <si>
    <t>lot</t>
  </si>
  <si>
    <t>-</t>
  </si>
  <si>
    <t>set</t>
  </si>
  <si>
    <t xml:space="preserve">Fitting  and Accessories </t>
  </si>
  <si>
    <t>ค่าทดสอบ, ทำความสะอาดและทาสีท่อ</t>
  </si>
  <si>
    <t>m</t>
  </si>
  <si>
    <t>Hanger  and Support</t>
  </si>
  <si>
    <t>ระบบไฟฟ้า</t>
  </si>
  <si>
    <t>THW 2.5 Sq.mm.</t>
  </si>
  <si>
    <t>EMT Dia. 1/2"</t>
  </si>
  <si>
    <t>Accessories</t>
  </si>
  <si>
    <t>สวิทช์และเต้ารับไฟฟ้า</t>
  </si>
  <si>
    <t>ดวงโคมและไฟส่องสว่าง</t>
  </si>
  <si>
    <t>ตู้ไฟฟ้า</t>
  </si>
  <si>
    <t>สาย IEC01</t>
  </si>
  <si>
    <t>IEC01 2.5 mm2</t>
  </si>
  <si>
    <t>IEC01 4 mm2</t>
  </si>
  <si>
    <t>IEC01 6 mm2</t>
  </si>
  <si>
    <t>ท่อไฟฟ้า</t>
  </si>
  <si>
    <t>Fitting, Hanger, and Accessories</t>
  </si>
  <si>
    <t>Switch</t>
  </si>
  <si>
    <t>Receptacle</t>
  </si>
  <si>
    <t>โคมไฟ</t>
  </si>
  <si>
    <t>ส่วนที่ 2 หมวดงานครุภัณฑ์จัดซื้อ</t>
  </si>
  <si>
    <t>ส่วนที่ 3 หมวดงานค่าใช้จ่ายพิเศษตามข้อกำหนด (ถ้ามี)</t>
  </si>
  <si>
    <t>ส่วนที่ 1 หมวดค่างานต้นทุน</t>
  </si>
  <si>
    <t>หมวดงานครุภัณฑ์จัดซื้อ</t>
  </si>
  <si>
    <t>งานรื้อถอน</t>
  </si>
  <si>
    <t>รื้อถอนดวงโคม สวิทซ์ ปลั๊ก</t>
  </si>
  <si>
    <t>รื้อถอนวัสดุผิวพื้น</t>
  </si>
  <si>
    <t>รื้อถอนวัสดุผิวผนัง</t>
  </si>
  <si>
    <t>รื้อถอนฝ้าเพดาน พร้อมสายไฟ</t>
  </si>
  <si>
    <t>รื้อถอนประตู</t>
  </si>
  <si>
    <t>รื้อถอนหน้าต่าง</t>
  </si>
  <si>
    <t>รื้อถอนเครื่องปรับอากาศ</t>
  </si>
  <si>
    <t>รื้อถอนเครื่องปรับอากาศ สำหรับติดตั้งคืนสภาพ</t>
  </si>
  <si>
    <t>ผนังเดิมทำความสะอาด แต่งเรียบ</t>
  </si>
  <si>
    <t>P1</t>
  </si>
  <si>
    <t>P5</t>
  </si>
  <si>
    <t>ผนังกรุแผ่นลายอิฐ</t>
  </si>
  <si>
    <t>ฉาบผนังกรุกระเบื้อง/ปูนกาวปูกระเบื้อง</t>
  </si>
  <si>
    <t>งานผนัง ผิวผนัง</t>
  </si>
  <si>
    <t>FD4</t>
  </si>
  <si>
    <t>ปูนกาวปูกระเบื้องพื้น</t>
  </si>
  <si>
    <t>พื้นกระเบื้องแกรนิตโต้ตัดขอบ ลายไม้</t>
  </si>
  <si>
    <t>CD1</t>
  </si>
  <si>
    <t>CD2</t>
  </si>
  <si>
    <t>GV2</t>
  </si>
  <si>
    <t>ฝ้าท้องพื้น ทำความสะอาด ฉาบเรียบ</t>
  </si>
  <si>
    <t>ฝ้ายิปซั่มบอร์ด ฉาบเรียบ</t>
  </si>
  <si>
    <t>Drop ฝ้าเพดานยิปซั่มบอร์ด</t>
  </si>
  <si>
    <t>เส้นสแตนเลสผิวด้าน 15 มม.</t>
  </si>
  <si>
    <t>ผนังทาสีน้ำอะคริลิค</t>
  </si>
  <si>
    <t>ฝ้าเพดานทาสีน้ำอะคริลิค</t>
  </si>
  <si>
    <t>ครุภัณฑ์ลอยตัว</t>
  </si>
  <si>
    <t>แบบ ปร.5 แผ่นที่ 2</t>
  </si>
  <si>
    <t>หมวดค่างานต้นทุน ประเภทงานอาคาร</t>
  </si>
  <si>
    <t>VAT</t>
  </si>
  <si>
    <t>โต๊ะ MEETING</t>
  </si>
  <si>
    <t>T08</t>
  </si>
  <si>
    <t>T09</t>
  </si>
  <si>
    <t>B03</t>
  </si>
  <si>
    <t>งานปรับปรุงอาคารชั้น 1</t>
  </si>
  <si>
    <t>รวม งานปรับปรุงอาคารชั้น 1</t>
  </si>
  <si>
    <t>รวม งานครุภัณฑ์ชั้น 1</t>
  </si>
  <si>
    <t>C04</t>
  </si>
  <si>
    <t>C05</t>
  </si>
  <si>
    <t>C08</t>
  </si>
  <si>
    <t>B01</t>
  </si>
  <si>
    <t>B02</t>
  </si>
  <si>
    <t>B04</t>
  </si>
  <si>
    <t>โต๊ะกาแฟข้างโซฟา</t>
  </si>
  <si>
    <t>เก้าอี้ CO-WORKING SPACE</t>
  </si>
  <si>
    <t>เก้าอี้สูง COUNTER BAR</t>
  </si>
  <si>
    <t>โซฟา CO-WORKING SPACE</t>
  </si>
  <si>
    <t>D10</t>
  </si>
  <si>
    <t>D11</t>
  </si>
  <si>
    <t>D12</t>
  </si>
  <si>
    <t>@</t>
  </si>
  <si>
    <t>ตู้ Built โครงไม้เนื้อแข็ง กรุไม้อัด ปิดทับด้วยลามิเนต (ตามแบบ)</t>
  </si>
  <si>
    <t>โต๊ะ Built โครงไม้เนื้อแข็ง กรุไม้อัด ปิดทับด้วยลามิเนต (ตามแบบ)</t>
  </si>
  <si>
    <t>ผนัง Built โครงไม้เนื้อแข็ง กรุไม้อัด ปิดทับด้วยลามิเนต (ตามแบบ)</t>
  </si>
  <si>
    <t>ระบบไฟฟ้า และสื่อสาร</t>
  </si>
  <si>
    <t>CU</t>
  </si>
  <si>
    <t>Load Center Main Lug 36 ckt</t>
  </si>
  <si>
    <t>MCB 1P 16A-32A 6kA</t>
  </si>
  <si>
    <t>Conduit</t>
  </si>
  <si>
    <t>EMT 1/2"</t>
  </si>
  <si>
    <t>EMT 3/4"</t>
  </si>
  <si>
    <t>1 WAY 16A 250V ,2 GANG</t>
  </si>
  <si>
    <t>16A 250V DUPLEX RECEPTACLE W/GROUND</t>
  </si>
  <si>
    <t>Isolated Switch IP65 2P 30A</t>
  </si>
  <si>
    <t>โคมไฟฉุกเฉินชนิด Non-Maintain หลอด LED 12 โวลท์ 2x9 วัตต์</t>
  </si>
  <si>
    <t>พร้อมแบตเตอรี่สำรองไฟได้นาน 2 ชม.</t>
  </si>
  <si>
    <t xml:space="preserve">ป้ายทางออกฉุกเฉินชนิด Maintain มองเห็นด้านเดียว หลอด LED </t>
  </si>
  <si>
    <t>ระบบเน็ตเวิร์ค</t>
  </si>
  <si>
    <t>อุปกรณ์</t>
  </si>
  <si>
    <t>RACK 12U ( ไม่รวมอุปกรณ์ Active Device )</t>
  </si>
  <si>
    <t>Network outlet RJ45</t>
  </si>
  <si>
    <t>สายสัญญาณ</t>
  </si>
  <si>
    <t>UTP CAT6</t>
  </si>
  <si>
    <t>ท่อร้อย</t>
  </si>
  <si>
    <t>EMT conduit dia 1/2"</t>
  </si>
  <si>
    <t>ระบบป้องกันเพลิงไหม้</t>
  </si>
  <si>
    <t>อุปรกรณ์</t>
  </si>
  <si>
    <t>ถังดับเพลิง ชนิด ABC 15ปอนด์</t>
  </si>
  <si>
    <t>ระบบปรับอากาศและระบายอากาศ</t>
  </si>
  <si>
    <t>เครื่องปรับอากาศชนิดแยกส่วน (Split Type)</t>
  </si>
  <si>
    <t>งานย้ายเครื่องปรับอากาศเดิมของอาคารและเติมน้ำยาเครื่องปรับอากาศ</t>
  </si>
  <si>
    <t>FCU-01,02 (30,000 BTU/HR)</t>
  </si>
  <si>
    <t>งานท่อสารนำความเย็นระบบปรับอากาศและฉนวน (Piping Work &amp; Insulation)</t>
  </si>
  <si>
    <t>Refrigerant Pipe - Copper tube type L</t>
  </si>
  <si>
    <t>OD  3/8"</t>
  </si>
  <si>
    <t>OD  5/8"</t>
  </si>
  <si>
    <t xml:space="preserve">Fitting  and Accessories  </t>
  </si>
  <si>
    <t>Refrigerant Pipe - Insulation  (Thickness 3/4 inch)</t>
  </si>
  <si>
    <t xml:space="preserve">Accessories  </t>
  </si>
  <si>
    <t>PVC. Pipe  (CLASS  8.5)  Condensate Drain</t>
  </si>
  <si>
    <t xml:space="preserve">Dia   3/4" </t>
  </si>
  <si>
    <t xml:space="preserve">Dia   1" </t>
  </si>
  <si>
    <t xml:space="preserve">Hanger  and Support </t>
  </si>
  <si>
    <t>Drain Pipe Insulation (Thickness 1/2 inch)</t>
  </si>
  <si>
    <t>T12</t>
  </si>
  <si>
    <t>งานป้ายชื่อคณะ อะคริลิค</t>
  </si>
  <si>
    <t>คำนวนราคากลางเมื่อ 18 มิถุนายน 2561</t>
  </si>
  <si>
    <t>บานอลูมิเนียม กระจกเทมเปอร์ 12 มม.+ฟิล์มฝ้า</t>
  </si>
  <si>
    <t>บานอลูมิเนียม กระจกเทมเปอร์ 8 มม.+ฟิล์มฝ้า</t>
  </si>
  <si>
    <t>โคมไฟฝังฝ้า ครอบแผ่นอะคริลิค 90X1155X85 หลอด LED 36 W.</t>
  </si>
  <si>
    <t>โคมไฟห้อยจากเพดาน ครอบแผ่นอะคริลิค 68X1190X90 หลอด T5 28 W.</t>
  </si>
  <si>
    <t>LM9 - โคมไฟห้อยจากเพดาน DIA.225mm หลอด LED E27 9 W.</t>
  </si>
  <si>
    <t>LM10 - โคมไฟห้อยจากเพดาน DIA.355mm หลอด LED E27 13 W.</t>
  </si>
  <si>
    <t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t>
  </si>
  <si>
    <t>สถานที่ก่อสร้าง  ชั้น 1 อาคารคณะสังคมสงเคราะห์ศาสตร์ มหาวิทยาธรรมศาสตร์ ศูนย์ท่าพระจันทร์</t>
  </si>
  <si>
    <t>เจ้าของโครงการ  คณะสังคมวิทยาและมานุษยวิทยาเชิงกายภาพ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</si>
</sst>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3" formatCode="_(* #,##0.00_);_(* \(#,##0.00\);_(* &quot;-&quot;??_);_(@_)"/>
    <numFmt numFmtId="164" formatCode="&quot;฿&quot;#,##0;[Red]\-&quot;฿&quot;#,##0"/>
    <numFmt numFmtId="165" formatCode="_-* #,##0_-;\-* #,##0_-;_-* &quot;-&quot;_-;_-@_-"/>
    <numFmt numFmtId="166" formatCode="_-* #,##0.00_-;\-* #,##0.00_-;_-* &quot;-&quot;??_-;_-@_-"/>
    <numFmt numFmtId="167" formatCode="_-* #,##0_-;\-* #,##0_-;_-* &quot;-&quot;??_-;_-@_-"/>
    <numFmt numFmtId="168" formatCode="_-* #,##0.0000_-;\-* #,##0.0000_-;_-* &quot;-&quot;_-;_-@_-"/>
    <numFmt numFmtId="169" formatCode="_(* #,##0.0000_);_(* \(#,##0.0000\);_(* &quot;-&quot;????_);_(@_)"/>
    <numFmt numFmtId="170" formatCode="#,###&quot;  &quot;"/>
    <numFmt numFmtId="171" formatCode="0.00\ &quot;%&quot;"/>
    <numFmt numFmtId="172" formatCode="[$-1070000]d/m/yy;@"/>
    <numFmt numFmtId="173" formatCode="[$-101041E]d\ mmmm\ yyyy;@"/>
    <numFmt numFmtId="174" formatCode="_ * #,##0_ ;_ * \-#,##0_ ;_ * &quot;-&quot;_ ;_ @_ "/>
    <numFmt numFmtId="175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\\#,##0;[Red]&quot;\-&quot;#,##0"/>
    <numFmt numFmtId="179" formatCode="#,##0.00\ ;&quot; -&quot;#,##0.00\ ;&quot; -&quot;#\ ;@\ "/>
    <numFmt numFmtId="180" formatCode="#,##0\ ;&quot; -&quot;#,##0\ ;&quot; - &quot;;@\ "/>
    <numFmt numFmtId="181" formatCode="&quot;฿t&quot;#,##0\ ;&quot;(฿t&quot;#,##0\)"/>
    <numFmt numFmtId="182" formatCode="\t0.00E+00"/>
    <numFmt numFmtId="183" formatCode="#,##0.0\ ;\(#,##0.0\)"/>
    <numFmt numFmtId="184" formatCode="&quot;วว/ดด/ปป&quot;"/>
    <numFmt numFmtId="185" formatCode="0.0&quot;  &quot;"/>
    <numFmt numFmtId="186" formatCode="\$#,##0\ ;&quot;($&quot;#,##0\)"/>
    <numFmt numFmtId="187" formatCode="#,##0&quot; F&quot;;[Red]\-#,##0&quot; F&quot;"/>
    <numFmt numFmtId="188" formatCode="dd\-mmm\-yy\ "/>
    <numFmt numFmtId="189" formatCode="_-* #,##0.0_-;\-* #,##0.0_-;_-* &quot;-&quot;?_-;_-@_-"/>
    <numFmt numFmtId="190" formatCode="General_)"/>
    <numFmt numFmtId="191" formatCode="0\+000"/>
    <numFmt numFmtId="192" formatCode="\(#\)"/>
    <numFmt numFmtId="193" formatCode="\(##\)"/>
    <numFmt numFmtId="194" formatCode="_(\ #,###.0_);_(* \(#,###.0\);_(\ &quot;-&quot;_);_(@_)"/>
    <numFmt numFmtId="195" formatCode="_(* #,##0_);_(* \(#,##0\);_(* &quot;-&quot;??_);_(@_)"/>
    <numFmt numFmtId="196" formatCode="#0.00"/>
    <numFmt numFmtId="197" formatCode="0.000"/>
    <numFmt numFmtId="198" formatCode="_-* #,##0.000_-;\-* #,##0.000_-;_-* &quot;-&quot;??_-;_-@_-"/>
  </numFmts>
  <fonts count="84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8"/>
      <name val="Cordia New"/>
      <family val="2"/>
    </font>
    <font>
      <sz val="18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sz val="14"/>
      <name val="Angsana New"/>
      <family val="1"/>
    </font>
    <font>
      <sz val="10"/>
      <name val="MS Sans Serif"/>
      <family val="2"/>
      <charset val="222"/>
    </font>
    <font>
      <b/>
      <sz val="12"/>
      <name val="Arial"/>
      <family val="2"/>
    </font>
    <font>
      <sz val="12.5"/>
      <name val="DilleniaUPC"/>
      <family val="1"/>
    </font>
    <font>
      <sz val="12"/>
      <name val="นูลมรผ"/>
      <charset val="222"/>
    </font>
    <font>
      <sz val="10"/>
      <name val="Arial"/>
      <family val="2"/>
      <charset val="222"/>
    </font>
    <font>
      <sz val="14"/>
      <name val="Cordia New"/>
      <family val="2"/>
      <charset val="222"/>
    </font>
    <font>
      <sz val="10"/>
      <name val="Arial"/>
      <family val="2"/>
    </font>
    <font>
      <sz val="14"/>
      <name val="SV Rojchana"/>
      <charset val="222"/>
    </font>
    <font>
      <sz val="11"/>
      <name val="??"/>
      <family val="1"/>
      <charset val="222"/>
    </font>
    <font>
      <sz val="12"/>
      <name val="Arial"/>
      <family val="2"/>
      <charset val="222"/>
    </font>
    <font>
      <sz val="12"/>
      <name val="Times New Roman"/>
      <family val="1"/>
      <charset val="222"/>
    </font>
    <font>
      <sz val="12"/>
      <name val="????"/>
      <charset val="222"/>
    </font>
    <font>
      <sz val="16"/>
      <name val="DilleniaUPC"/>
      <family val="1"/>
      <charset val="222"/>
    </font>
    <font>
      <sz val="10"/>
      <color indexed="8"/>
      <name val="Arial"/>
      <family val="2"/>
      <charset val="222"/>
    </font>
    <font>
      <sz val="8"/>
      <name val="Arial"/>
      <family val="2"/>
      <charset val="222"/>
    </font>
    <font>
      <b/>
      <sz val="14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20"/>
      <name val="Cordia New"/>
      <family val="2"/>
    </font>
    <font>
      <sz val="11"/>
      <name val="Cordia New"/>
      <family val="2"/>
    </font>
    <font>
      <sz val="14"/>
      <color rgb="FFFF0000"/>
      <name val="Cordia New"/>
      <family val="2"/>
    </font>
    <font>
      <sz val="14"/>
      <name val="Browallia New"/>
      <family val="2"/>
    </font>
    <font>
      <sz val="14"/>
      <name val="Cordia New"/>
      <family val="2"/>
    </font>
    <font>
      <sz val="11"/>
      <color indexed="63"/>
      <name val="Tahoma"/>
      <family val="2"/>
      <charset val="222"/>
    </font>
    <font>
      <sz val="11"/>
      <color indexed="9"/>
      <name val="Tahoma"/>
      <family val="2"/>
      <charset val="222"/>
    </font>
    <font>
      <b/>
      <i/>
      <sz val="24"/>
      <color indexed="49"/>
      <name val="Arial Narrow"/>
      <family val="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6"/>
      <color theme="1"/>
      <name val="Browallia New"/>
      <family val="2"/>
    </font>
    <font>
      <sz val="16"/>
      <color indexed="8"/>
      <name val="Browallia New"/>
      <family val="2"/>
    </font>
    <font>
      <sz val="14"/>
      <name val="BrowalliaUPC"/>
      <family val="2"/>
      <charset val="222"/>
    </font>
    <font>
      <sz val="15"/>
      <color indexed="8"/>
      <name val="Angsana New"/>
      <family val="2"/>
      <charset val="222"/>
    </font>
    <font>
      <sz val="15"/>
      <name val="AngsanaUPC"/>
      <family val="1"/>
    </font>
    <font>
      <b/>
      <sz val="14"/>
      <name val="AngsanaUPC"/>
      <family val="1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u/>
      <sz val="11"/>
      <color theme="10"/>
      <name val="Tahoma"/>
      <family val="2"/>
      <charset val="222"/>
    </font>
    <font>
      <u/>
      <sz val="11.9"/>
      <color theme="10"/>
      <name val="Cordia New"/>
      <family val="2"/>
    </font>
    <font>
      <u/>
      <sz val="14"/>
      <color indexed="12"/>
      <name val="Cordia New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2"/>
      <name val="Helv"/>
    </font>
    <font>
      <sz val="11"/>
      <color theme="1"/>
      <name val="Tahoma"/>
      <family val="2"/>
      <charset val="222"/>
    </font>
    <font>
      <sz val="11"/>
      <name val="Arial"/>
      <family val="2"/>
    </font>
    <font>
      <b/>
      <sz val="11"/>
      <color indexed="63"/>
      <name val="Tahoma"/>
      <family val="2"/>
      <charset val="222"/>
    </font>
    <font>
      <b/>
      <i/>
      <sz val="18"/>
      <color indexed="28"/>
      <name val="AngsanaUPC"/>
      <family val="1"/>
    </font>
    <font>
      <sz val="9"/>
      <color indexed="8"/>
      <name val="Arial"/>
      <family val="2"/>
    </font>
    <font>
      <sz val="14"/>
      <color indexed="8"/>
      <name val="CordiaUPC"/>
      <family val="2"/>
      <charset val="222"/>
    </font>
    <font>
      <b/>
      <sz val="18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u/>
      <sz val="7.2"/>
      <color indexed="12"/>
      <name val="Helv"/>
      <family val="2"/>
    </font>
    <font>
      <u/>
      <sz val="7.2"/>
      <color indexed="36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color rgb="FFFF0000"/>
      <name val="Cordia New"/>
      <family val="2"/>
    </font>
    <font>
      <b/>
      <sz val="14"/>
      <color rgb="FFFF0000"/>
      <name val="Cordia New"/>
      <family val="2"/>
    </font>
    <font>
      <b/>
      <sz val="16"/>
      <color rgb="FFFF0000"/>
      <name val="Cordia New"/>
      <family val="2"/>
    </font>
    <font>
      <b/>
      <sz val="18"/>
      <color rgb="FF0000FF"/>
      <name val="Cordia New"/>
      <family val="2"/>
    </font>
    <font>
      <b/>
      <sz val="14"/>
      <color rgb="FF0000FF"/>
      <name val="Cordia New"/>
      <family val="2"/>
    </font>
    <font>
      <sz val="14"/>
      <color rgb="FF0000FF"/>
      <name val="Cordia New"/>
      <family val="2"/>
    </font>
    <font>
      <sz val="18"/>
      <color rgb="FF0000FF"/>
      <name val="Cordia New"/>
      <family val="2"/>
    </font>
    <font>
      <sz val="16"/>
      <color rgb="FF0000FF"/>
      <name val="Cordia New"/>
      <family val="2"/>
    </font>
    <font>
      <sz val="14"/>
      <color rgb="FFFFFF00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4">
    <xf numFmtId="0" fontId="0" fillId="0" borderId="0"/>
    <xf numFmtId="0" fontId="19" fillId="0" borderId="0">
      <alignment vertical="center"/>
    </xf>
    <xf numFmtId="178" fontId="1" fillId="0" borderId="0" applyFill="0" applyBorder="0" applyAlignment="0" applyProtection="0"/>
    <xf numFmtId="179" fontId="1" fillId="0" borderId="0" applyFill="0" applyBorder="0" applyAlignment="0" applyProtection="0"/>
    <xf numFmtId="180" fontId="1" fillId="0" borderId="0" applyFill="0" applyBorder="0" applyAlignment="0" applyProtection="0"/>
    <xf numFmtId="4" fontId="1" fillId="0" borderId="0" applyFill="0" applyBorder="0" applyAlignment="0" applyProtection="0"/>
    <xf numFmtId="181" fontId="1" fillId="0" borderId="0" applyFill="0" applyBorder="0" applyAlignment="0" applyProtection="0"/>
    <xf numFmtId="182" fontId="1" fillId="0" borderId="0" applyFill="0" applyBorder="0" applyAlignment="0" applyProtection="0"/>
    <xf numFmtId="180" fontId="1" fillId="0" borderId="0" applyFill="0" applyBorder="0" applyAlignment="0" applyProtection="0"/>
    <xf numFmtId="38" fontId="1" fillId="0" borderId="0" applyFill="0" applyBorder="0" applyAlignment="0" applyProtection="0"/>
    <xf numFmtId="40" fontId="1" fillId="0" borderId="0" applyFill="0" applyBorder="0" applyAlignment="0" applyProtection="0"/>
    <xf numFmtId="0" fontId="20" fillId="0" borderId="0"/>
    <xf numFmtId="0" fontId="21" fillId="0" borderId="0"/>
    <xf numFmtId="9" fontId="16" fillId="2" borderId="0"/>
    <xf numFmtId="0" fontId="16" fillId="0" borderId="0"/>
    <xf numFmtId="0" fontId="16" fillId="0" borderId="0" applyFill="0" applyBorder="0" applyAlignment="0"/>
    <xf numFmtId="183" fontId="16" fillId="0" borderId="0" applyFill="0" applyBorder="0" applyAlignment="0"/>
    <xf numFmtId="0" fontId="22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166" fontId="31" fillId="0" borderId="0" applyFont="0" applyFill="0" applyBorder="0" applyAlignment="0" applyProtection="0"/>
    <xf numFmtId="184" fontId="1" fillId="0" borderId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" fillId="0" borderId="0" applyFill="0" applyBorder="0" applyAlignment="0" applyProtection="0"/>
    <xf numFmtId="183" fontId="1" fillId="0" borderId="0" applyFill="0" applyBorder="0" applyAlignment="0" applyProtection="0"/>
    <xf numFmtId="186" fontId="1" fillId="0" borderId="0" applyFill="0" applyBorder="0" applyAlignment="0" applyProtection="0"/>
    <xf numFmtId="0" fontId="1" fillId="0" borderId="0" applyFill="0" applyBorder="0" applyAlignment="0" applyProtection="0"/>
    <xf numFmtId="14" fontId="25" fillId="0" borderId="0" applyFill="0" applyBorder="0" applyAlignment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2" fontId="1" fillId="0" borderId="0" applyFill="0" applyBorder="0" applyAlignment="0" applyProtection="0"/>
    <xf numFmtId="0" fontId="26" fillId="3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26" fillId="4" borderId="0" applyNumberFormat="0" applyBorder="0" applyAlignment="0" applyProtection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187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6" fillId="0" borderId="0"/>
    <xf numFmtId="0" fontId="1" fillId="0" borderId="0" applyFill="0" applyBorder="0" applyAlignment="0" applyProtection="0"/>
    <xf numFmtId="184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0" fontId="1" fillId="0" borderId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84" fontId="24" fillId="0" borderId="0" applyFill="0" applyBorder="0" applyAlignment="0"/>
    <xf numFmtId="183" fontId="16" fillId="0" borderId="0" applyFill="0" applyBorder="0" applyAlignment="0"/>
    <xf numFmtId="184" fontId="24" fillId="0" borderId="0" applyFill="0" applyBorder="0" applyAlignment="0"/>
    <xf numFmtId="185" fontId="24" fillId="0" borderId="0" applyFill="0" applyBorder="0" applyAlignment="0"/>
    <xf numFmtId="183" fontId="16" fillId="0" borderId="0" applyFill="0" applyBorder="0" applyAlignment="0"/>
    <xf numFmtId="0" fontId="16" fillId="0" borderId="0"/>
    <xf numFmtId="49" fontId="25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81" fontId="1" fillId="0" borderId="0" applyFill="0" applyBorder="0" applyAlignment="0" applyProtection="0"/>
    <xf numFmtId="188" fontId="1" fillId="0" borderId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ill="0" applyBorder="0" applyAlignment="0" applyProtection="0"/>
    <xf numFmtId="166" fontId="18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6" fillId="0" borderId="0"/>
    <xf numFmtId="0" fontId="5" fillId="0" borderId="0"/>
    <xf numFmtId="0" fontId="16" fillId="0" borderId="0"/>
    <xf numFmtId="0" fontId="5" fillId="0" borderId="0"/>
    <xf numFmtId="0" fontId="18" fillId="0" borderId="0"/>
    <xf numFmtId="0" fontId="5" fillId="0" borderId="0"/>
    <xf numFmtId="0" fontId="30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66" fontId="3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37" fillId="0" borderId="0"/>
    <xf numFmtId="0" fontId="38" fillId="0" borderId="0"/>
    <xf numFmtId="190" fontId="4" fillId="0" borderId="0" applyFont="0" applyFill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9" fontId="4" fillId="0" borderId="0"/>
    <xf numFmtId="0" fontId="41" fillId="14" borderId="40">
      <alignment horizontal="centerContinuous" vertical="top"/>
    </xf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2" fillId="19" borderId="0" applyNumberFormat="0" applyBorder="0" applyAlignment="0" applyProtection="0"/>
    <xf numFmtId="0" fontId="43" fillId="5" borderId="64" applyNumberFormat="0" applyAlignment="0" applyProtection="0"/>
    <xf numFmtId="0" fontId="44" fillId="20" borderId="65" applyNumberFormat="0" applyAlignment="0" applyProtection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47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41" fillId="14" borderId="40">
      <alignment horizontal="centerContinuous" vertical="top"/>
    </xf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5" fontId="50" fillId="21" borderId="0">
      <alignment horizontal="centerContinuous"/>
    </xf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3" fillId="0" borderId="66" applyNumberFormat="0" applyFill="0" applyAlignment="0" applyProtection="0"/>
    <xf numFmtId="0" fontId="54" fillId="0" borderId="67" applyNumberFormat="0" applyFill="0" applyAlignment="0" applyProtection="0"/>
    <xf numFmtId="0" fontId="55" fillId="0" borderId="6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6" borderId="64" applyNumberFormat="0" applyAlignment="0" applyProtection="0"/>
    <xf numFmtId="0" fontId="59" fillId="6" borderId="64" applyNumberFormat="0" applyAlignment="0" applyProtection="0"/>
    <xf numFmtId="0" fontId="60" fillId="0" borderId="69" applyNumberFormat="0" applyFill="0" applyAlignment="0" applyProtection="0"/>
    <xf numFmtId="195" fontId="5" fillId="0" borderId="0"/>
    <xf numFmtId="0" fontId="61" fillId="11" borderId="0" applyNumberFormat="0" applyBorder="0" applyAlignment="0" applyProtection="0"/>
    <xf numFmtId="190" fontId="6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5" fillId="0" borderId="0"/>
    <xf numFmtId="0" fontId="1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7" fillId="0" borderId="0"/>
    <xf numFmtId="0" fontId="63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37" fillId="0" borderId="0"/>
    <xf numFmtId="0" fontId="1" fillId="0" borderId="0"/>
    <xf numFmtId="0" fontId="45" fillId="0" borderId="0"/>
    <xf numFmtId="0" fontId="1" fillId="0" borderId="0"/>
    <xf numFmtId="0" fontId="31" fillId="0" borderId="0"/>
    <xf numFmtId="0" fontId="1" fillId="0" borderId="0"/>
    <xf numFmtId="0" fontId="64" fillId="0" borderId="0"/>
    <xf numFmtId="0" fontId="1" fillId="7" borderId="70" applyNumberFormat="0" applyFont="0" applyAlignment="0" applyProtection="0"/>
    <xf numFmtId="0" fontId="65" fillId="5" borderId="71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6" fillId="23" borderId="0"/>
    <xf numFmtId="0" fontId="5" fillId="0" borderId="0"/>
    <xf numFmtId="196" fontId="67" fillId="0" borderId="72">
      <alignment horizontal="right" vertical="center"/>
    </xf>
    <xf numFmtId="0" fontId="68" fillId="0" borderId="72">
      <alignment horizontal="center" vertical="center"/>
    </xf>
    <xf numFmtId="0" fontId="69" fillId="0" borderId="0" applyNumberFormat="0" applyFill="0" applyBorder="0" applyAlignment="0" applyProtection="0"/>
    <xf numFmtId="0" fontId="65" fillId="0" borderId="73" applyNumberFormat="0" applyFill="0" applyAlignment="0" applyProtection="0"/>
    <xf numFmtId="0" fontId="7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20"/>
    <xf numFmtId="0" fontId="73" fillId="0" borderId="0"/>
    <xf numFmtId="0" fontId="74" fillId="0" borderId="0"/>
    <xf numFmtId="0" fontId="1" fillId="0" borderId="0"/>
    <xf numFmtId="9" fontId="31" fillId="0" borderId="0" applyFont="0" applyFill="0" applyBorder="0" applyAlignment="0" applyProtection="0"/>
  </cellStyleXfs>
  <cellXfs count="339">
    <xf numFmtId="0" fontId="0" fillId="0" borderId="0" xfId="0"/>
    <xf numFmtId="0" fontId="3" fillId="0" borderId="0" xfId="207" applyFont="1" applyFill="1" applyAlignment="1">
      <alignment vertical="center"/>
    </xf>
    <xf numFmtId="0" fontId="3" fillId="0" borderId="0" xfId="207" applyFont="1" applyFill="1" applyBorder="1" applyAlignment="1">
      <alignment vertical="center"/>
    </xf>
    <xf numFmtId="0" fontId="2" fillId="0" borderId="0" xfId="207" applyFont="1" applyFill="1" applyBorder="1" applyAlignment="1">
      <alignment horizontal="center" vertical="center"/>
    </xf>
    <xf numFmtId="0" fontId="1" fillId="0" borderId="0" xfId="207" applyFont="1" applyFill="1" applyAlignment="1">
      <alignment vertical="center"/>
    </xf>
    <xf numFmtId="166" fontId="1" fillId="0" borderId="0" xfId="207" applyNumberFormat="1" applyFont="1" applyFill="1" applyAlignment="1">
      <alignment vertical="center"/>
    </xf>
    <xf numFmtId="0" fontId="8" fillId="0" borderId="0" xfId="207" applyFont="1" applyFill="1" applyAlignment="1">
      <alignment vertical="center"/>
    </xf>
    <xf numFmtId="0" fontId="2" fillId="0" borderId="0" xfId="138" applyNumberFormat="1" applyFont="1" applyFill="1" applyBorder="1" applyAlignment="1"/>
    <xf numFmtId="166" fontId="2" fillId="0" borderId="0" xfId="138" applyFont="1" applyFill="1" applyBorder="1" applyAlignment="1"/>
    <xf numFmtId="166" fontId="1" fillId="0" borderId="0" xfId="133" quotePrefix="1" applyFont="1" applyFill="1" applyBorder="1" applyAlignment="1">
      <alignment horizontal="right" vertical="center"/>
    </xf>
    <xf numFmtId="49" fontId="2" fillId="0" borderId="0" xfId="207" applyNumberFormat="1" applyFont="1" applyFill="1" applyBorder="1" applyAlignment="1">
      <alignment horizontal="center" vertical="center"/>
    </xf>
    <xf numFmtId="166" fontId="2" fillId="0" borderId="0" xfId="138" applyFont="1" applyFill="1" applyBorder="1"/>
    <xf numFmtId="172" fontId="2" fillId="0" borderId="0" xfId="138" quotePrefix="1" applyNumberFormat="1" applyFont="1" applyFill="1" applyBorder="1"/>
    <xf numFmtId="0" fontId="3" fillId="0" borderId="0" xfId="99" applyFont="1" applyFill="1" applyBorder="1"/>
    <xf numFmtId="0" fontId="27" fillId="0" borderId="0" xfId="207" applyFont="1" applyFill="1" applyAlignment="1">
      <alignment vertical="center"/>
    </xf>
    <xf numFmtId="0" fontId="8" fillId="0" borderId="0" xfId="196" applyFont="1" applyFill="1" applyAlignment="1"/>
    <xf numFmtId="166" fontId="3" fillId="0" borderId="0" xfId="196" applyNumberFormat="1" applyFont="1" applyFill="1" applyBorder="1" applyAlignment="1">
      <alignment vertical="top"/>
    </xf>
    <xf numFmtId="0" fontId="34" fillId="0" borderId="0" xfId="196" applyFont="1" applyFill="1"/>
    <xf numFmtId="0" fontId="3" fillId="0" borderId="0" xfId="196" applyFont="1" applyFill="1" applyAlignment="1">
      <alignment horizontal="center"/>
    </xf>
    <xf numFmtId="0" fontId="3" fillId="0" borderId="0" xfId="196" applyFont="1" applyFill="1"/>
    <xf numFmtId="0" fontId="27" fillId="0" borderId="9" xfId="196" applyFont="1" applyFill="1" applyBorder="1" applyAlignment="1" applyProtection="1">
      <alignment horizontal="center" vertical="center"/>
      <protection hidden="1"/>
    </xf>
    <xf numFmtId="0" fontId="27" fillId="0" borderId="1" xfId="196" applyFont="1" applyFill="1" applyBorder="1" applyAlignment="1" applyProtection="1">
      <alignment horizontal="center" vertical="center"/>
      <protection hidden="1"/>
    </xf>
    <xf numFmtId="0" fontId="27" fillId="0" borderId="21" xfId="196" applyFont="1" applyFill="1" applyBorder="1" applyAlignment="1" applyProtection="1">
      <alignment horizontal="center" vertical="top" wrapText="1"/>
      <protection hidden="1"/>
    </xf>
    <xf numFmtId="0" fontId="27" fillId="0" borderId="11" xfId="196" applyFont="1" applyFill="1" applyBorder="1" applyAlignment="1" applyProtection="1">
      <alignment horizontal="center" vertical="center"/>
      <protection hidden="1"/>
    </xf>
    <xf numFmtId="0" fontId="1" fillId="0" borderId="0" xfId="196" applyFont="1" applyFill="1"/>
    <xf numFmtId="166" fontId="1" fillId="0" borderId="0" xfId="196" applyNumberFormat="1" applyFont="1" applyFill="1" applyBorder="1" applyAlignment="1">
      <alignment vertical="top"/>
    </xf>
    <xf numFmtId="0" fontId="27" fillId="0" borderId="17" xfId="196" applyFont="1" applyFill="1" applyBorder="1" applyAlignment="1" applyProtection="1">
      <alignment horizontal="center" vertical="center"/>
      <protection hidden="1"/>
    </xf>
    <xf numFmtId="0" fontId="27" fillId="0" borderId="33" xfId="196" applyFont="1" applyFill="1" applyBorder="1" applyAlignment="1" applyProtection="1">
      <alignment horizontal="center" vertical="center"/>
      <protection hidden="1"/>
    </xf>
    <xf numFmtId="0" fontId="27" fillId="0" borderId="34" xfId="196" applyFont="1" applyFill="1" applyBorder="1" applyAlignment="1" applyProtection="1">
      <alignment horizontal="center" vertical="center"/>
      <protection hidden="1"/>
    </xf>
    <xf numFmtId="0" fontId="27" fillId="0" borderId="5" xfId="196" applyFont="1" applyFill="1" applyBorder="1" applyAlignment="1" applyProtection="1">
      <alignment horizontal="center" vertical="center"/>
      <protection hidden="1"/>
    </xf>
    <xf numFmtId="0" fontId="27" fillId="0" borderId="25" xfId="196" applyFont="1" applyFill="1" applyBorder="1" applyAlignment="1">
      <alignment vertical="top"/>
    </xf>
    <xf numFmtId="0" fontId="1" fillId="0" borderId="12" xfId="196" applyFont="1" applyFill="1" applyBorder="1" applyAlignment="1">
      <alignment vertical="top"/>
    </xf>
    <xf numFmtId="49" fontId="1" fillId="0" borderId="15" xfId="196" applyNumberFormat="1" applyFont="1" applyFill="1" applyBorder="1" applyAlignment="1">
      <alignment vertical="top"/>
    </xf>
    <xf numFmtId="0" fontId="27" fillId="0" borderId="25" xfId="196" applyFont="1" applyFill="1" applyBorder="1" applyAlignment="1" applyProtection="1">
      <alignment horizontal="left" vertical="center"/>
      <protection hidden="1"/>
    </xf>
    <xf numFmtId="0" fontId="29" fillId="0" borderId="12" xfId="196" applyFont="1" applyFill="1" applyBorder="1" applyAlignment="1">
      <alignment horizontal="left" vertical="top" indent="1"/>
    </xf>
    <xf numFmtId="0" fontId="29" fillId="0" borderId="13" xfId="196" applyFont="1" applyFill="1" applyBorder="1" applyAlignment="1">
      <alignment vertical="top"/>
    </xf>
    <xf numFmtId="165" fontId="1" fillId="0" borderId="23" xfId="196" applyNumberFormat="1" applyFont="1" applyFill="1" applyBorder="1" applyAlignment="1">
      <alignment vertical="top"/>
    </xf>
    <xf numFmtId="165" fontId="1" fillId="0" borderId="12" xfId="196" applyNumberFormat="1" applyFont="1" applyFill="1" applyBorder="1" applyAlignment="1">
      <alignment vertical="top"/>
    </xf>
    <xf numFmtId="0" fontId="1" fillId="0" borderId="12" xfId="196" applyFont="1" applyFill="1" applyBorder="1" applyAlignment="1" applyProtection="1">
      <alignment vertical="top"/>
      <protection locked="0"/>
    </xf>
    <xf numFmtId="0" fontId="35" fillId="0" borderId="0" xfId="196" applyFont="1" applyFill="1"/>
    <xf numFmtId="0" fontId="1" fillId="0" borderId="12" xfId="196" applyFont="1" applyFill="1" applyBorder="1" applyAlignment="1" applyProtection="1">
      <alignment vertical="top"/>
      <protection hidden="1"/>
    </xf>
    <xf numFmtId="0" fontId="27" fillId="0" borderId="12" xfId="196" applyFont="1" applyFill="1" applyBorder="1" applyAlignment="1" applyProtection="1">
      <alignment vertical="top"/>
      <protection locked="0"/>
    </xf>
    <xf numFmtId="0" fontId="27" fillId="0" borderId="12" xfId="196" applyFont="1" applyFill="1" applyBorder="1" applyAlignment="1" applyProtection="1">
      <alignment horizontal="left" vertical="top"/>
      <protection locked="0"/>
    </xf>
    <xf numFmtId="168" fontId="1" fillId="0" borderId="14" xfId="196" applyNumberFormat="1" applyFont="1" applyFill="1" applyBorder="1" applyAlignment="1" applyProtection="1">
      <alignment horizontal="center"/>
      <protection hidden="1"/>
    </xf>
    <xf numFmtId="43" fontId="1" fillId="0" borderId="25" xfId="169" applyNumberFormat="1" applyFont="1" applyFill="1" applyBorder="1" applyAlignment="1" applyProtection="1">
      <protection hidden="1"/>
    </xf>
    <xf numFmtId="43" fontId="1" fillId="0" borderId="0" xfId="169" applyNumberFormat="1" applyFont="1" applyFill="1"/>
    <xf numFmtId="43" fontId="1" fillId="0" borderId="14" xfId="169" applyNumberFormat="1" applyFont="1" applyFill="1" applyBorder="1" applyAlignment="1" applyProtection="1">
      <alignment horizontal="center"/>
      <protection hidden="1"/>
    </xf>
    <xf numFmtId="0" fontId="1" fillId="0" borderId="14" xfId="196" applyFont="1" applyFill="1" applyBorder="1" applyAlignment="1" applyProtection="1">
      <protection hidden="1"/>
    </xf>
    <xf numFmtId="43" fontId="27" fillId="0" borderId="38" xfId="169" applyNumberFormat="1" applyFont="1" applyFill="1" applyBorder="1" applyAlignment="1" applyProtection="1">
      <alignment horizontal="center"/>
      <protection hidden="1"/>
    </xf>
    <xf numFmtId="43" fontId="1" fillId="0" borderId="14" xfId="169" applyNumberFormat="1" applyFont="1" applyFill="1" applyBorder="1" applyAlignment="1" applyProtection="1">
      <alignment horizontal="center"/>
      <protection locked="0"/>
    </xf>
    <xf numFmtId="43" fontId="27" fillId="0" borderId="0" xfId="169" applyNumberFormat="1" applyFont="1" applyFill="1" applyBorder="1" applyAlignment="1" applyProtection="1">
      <alignment horizontal="center"/>
      <protection hidden="1"/>
    </xf>
    <xf numFmtId="165" fontId="1" fillId="0" borderId="8" xfId="196" applyNumberFormat="1" applyFont="1" applyFill="1" applyBorder="1" applyAlignment="1" applyProtection="1">
      <alignment horizontal="center"/>
      <protection hidden="1"/>
    </xf>
    <xf numFmtId="0" fontId="1" fillId="0" borderId="19" xfId="196" applyFont="1" applyFill="1" applyBorder="1" applyAlignment="1" applyProtection="1">
      <alignment horizontal="left" vertical="top" indent="1"/>
      <protection hidden="1"/>
    </xf>
    <xf numFmtId="0" fontId="1" fillId="0" borderId="0" xfId="196" applyFont="1" applyFill="1" applyBorder="1" applyAlignment="1" applyProtection="1">
      <alignment horizontal="left" vertical="top" indent="1"/>
      <protection hidden="1"/>
    </xf>
    <xf numFmtId="0" fontId="1" fillId="0" borderId="20" xfId="196" applyFont="1" applyFill="1" applyBorder="1" applyAlignment="1" applyProtection="1">
      <alignment horizontal="left" vertical="top" indent="1"/>
      <protection hidden="1"/>
    </xf>
    <xf numFmtId="43" fontId="1" fillId="0" borderId="32" xfId="169" applyNumberFormat="1" applyFont="1" applyFill="1" applyBorder="1" applyAlignment="1" applyProtection="1">
      <alignment horizontal="center"/>
      <protection hidden="1"/>
    </xf>
    <xf numFmtId="168" fontId="1" fillId="0" borderId="8" xfId="196" applyNumberFormat="1" applyFont="1" applyFill="1" applyBorder="1" applyAlignment="1" applyProtection="1">
      <alignment horizontal="center"/>
      <protection hidden="1"/>
    </xf>
    <xf numFmtId="170" fontId="1" fillId="0" borderId="19" xfId="196" applyNumberFormat="1" applyFont="1" applyFill="1" applyBorder="1" applyAlignment="1" applyProtection="1">
      <protection hidden="1"/>
    </xf>
    <xf numFmtId="165" fontId="1" fillId="0" borderId="39" xfId="196" applyNumberFormat="1" applyFont="1" applyFill="1" applyBorder="1" applyAlignment="1" applyProtection="1">
      <alignment horizontal="center"/>
      <protection hidden="1"/>
    </xf>
    <xf numFmtId="168" fontId="1" fillId="0" borderId="39" xfId="196" applyNumberFormat="1" applyFont="1" applyFill="1" applyBorder="1" applyAlignment="1" applyProtection="1">
      <alignment horizontal="center"/>
      <protection hidden="1"/>
    </xf>
    <xf numFmtId="170" fontId="1" fillId="0" borderId="40" xfId="196" applyNumberFormat="1" applyFont="1" applyFill="1" applyBorder="1" applyAlignment="1" applyProtection="1">
      <protection hidden="1"/>
    </xf>
    <xf numFmtId="0" fontId="1" fillId="0" borderId="39" xfId="196" applyFont="1" applyFill="1" applyBorder="1" applyAlignment="1" applyProtection="1">
      <protection hidden="1"/>
    </xf>
    <xf numFmtId="165" fontId="1" fillId="0" borderId="4" xfId="196" applyNumberFormat="1" applyFont="1" applyFill="1" applyBorder="1" applyAlignment="1" applyProtection="1">
      <alignment horizontal="center"/>
      <protection hidden="1"/>
    </xf>
    <xf numFmtId="168" fontId="1" fillId="0" borderId="4" xfId="196" applyNumberFormat="1" applyFont="1" applyFill="1" applyBorder="1" applyAlignment="1" applyProtection="1">
      <alignment horizontal="center"/>
      <protection hidden="1"/>
    </xf>
    <xf numFmtId="0" fontId="1" fillId="0" borderId="14" xfId="196" applyFont="1" applyFill="1" applyBorder="1" applyAlignment="1" applyProtection="1">
      <alignment horizontal="center"/>
      <protection hidden="1"/>
    </xf>
    <xf numFmtId="165" fontId="1" fillId="0" borderId="14" xfId="196" applyNumberFormat="1" applyFont="1" applyFill="1" applyBorder="1" applyAlignment="1" applyProtection="1">
      <alignment horizontal="center"/>
      <protection hidden="1"/>
    </xf>
    <xf numFmtId="0" fontId="1" fillId="0" borderId="8" xfId="196" applyFont="1" applyFill="1" applyBorder="1" applyAlignment="1" applyProtection="1">
      <alignment horizontal="center"/>
      <protection hidden="1"/>
    </xf>
    <xf numFmtId="0" fontId="1" fillId="0" borderId="0" xfId="196" applyFont="1" applyFill="1" applyBorder="1" applyAlignment="1" applyProtection="1">
      <alignment horizontal="right" vertical="top"/>
      <protection hidden="1"/>
    </xf>
    <xf numFmtId="0" fontId="1" fillId="0" borderId="0" xfId="196" applyFont="1" applyFill="1" applyBorder="1" applyAlignment="1" applyProtection="1">
      <alignment horizontal="left" vertical="top" indent="2"/>
      <protection hidden="1"/>
    </xf>
    <xf numFmtId="167" fontId="1" fillId="0" borderId="0" xfId="32" applyNumberFormat="1" applyFont="1" applyFill="1" applyBorder="1" applyAlignment="1" applyProtection="1">
      <alignment horizontal="center" vertical="top"/>
      <protection hidden="1"/>
    </xf>
    <xf numFmtId="0" fontId="1" fillId="0" borderId="0" xfId="196" applyFont="1" applyFill="1" applyBorder="1" applyAlignment="1" applyProtection="1">
      <alignment vertical="top"/>
      <protection hidden="1"/>
    </xf>
    <xf numFmtId="0" fontId="1" fillId="0" borderId="0" xfId="196" applyFont="1" applyFill="1" applyBorder="1" applyAlignment="1" applyProtection="1">
      <alignment horizontal="center"/>
      <protection hidden="1"/>
    </xf>
    <xf numFmtId="0" fontId="1" fillId="0" borderId="42" xfId="196" applyFont="1" applyFill="1" applyBorder="1" applyAlignment="1" applyProtection="1">
      <protection hidden="1"/>
    </xf>
    <xf numFmtId="49" fontId="2" fillId="0" borderId="0" xfId="207" quotePrefix="1" applyNumberFormat="1" applyFont="1" applyFill="1" applyBorder="1" applyAlignment="1">
      <alignment horizontal="center" vertical="center"/>
    </xf>
    <xf numFmtId="166" fontId="1" fillId="0" borderId="14" xfId="185" applyFont="1" applyFill="1" applyBorder="1" applyAlignment="1">
      <alignment vertical="top"/>
    </xf>
    <xf numFmtId="166" fontId="1" fillId="0" borderId="14" xfId="185" applyFont="1" applyFill="1" applyBorder="1" applyAlignment="1">
      <alignment horizontal="center" vertical="top"/>
    </xf>
    <xf numFmtId="166" fontId="7" fillId="0" borderId="0" xfId="138" applyFont="1" applyFill="1" applyBorder="1" applyAlignment="1">
      <alignment vertical="center"/>
    </xf>
    <xf numFmtId="0" fontId="1" fillId="0" borderId="0" xfId="86" applyFont="1" applyFill="1" applyBorder="1" applyAlignment="1">
      <alignment vertical="top"/>
    </xf>
    <xf numFmtId="166" fontId="1" fillId="0" borderId="0" xfId="185" applyFont="1" applyFill="1" applyBorder="1" applyAlignment="1">
      <alignment vertical="top"/>
    </xf>
    <xf numFmtId="0" fontId="3" fillId="0" borderId="0" xfId="86" applyFont="1" applyFill="1" applyBorder="1" applyAlignment="1">
      <alignment vertical="top"/>
    </xf>
    <xf numFmtId="166" fontId="1" fillId="0" borderId="14" xfId="185" applyFont="1" applyFill="1" applyBorder="1" applyAlignment="1">
      <alignment vertical="center"/>
    </xf>
    <xf numFmtId="0" fontId="1" fillId="0" borderId="12" xfId="209" applyFont="1" applyFill="1" applyBorder="1" applyAlignment="1">
      <alignment horizontal="left" vertical="center"/>
    </xf>
    <xf numFmtId="0" fontId="1" fillId="0" borderId="14" xfId="209" applyFont="1" applyFill="1" applyBorder="1" applyAlignment="1">
      <alignment horizontal="center" vertical="center"/>
    </xf>
    <xf numFmtId="0" fontId="1" fillId="0" borderId="8" xfId="209" applyFont="1" applyFill="1" applyBorder="1" applyAlignment="1">
      <alignment horizontal="center" vertical="center"/>
    </xf>
    <xf numFmtId="166" fontId="1" fillId="0" borderId="8" xfId="185" applyFont="1" applyFill="1" applyBorder="1" applyAlignment="1">
      <alignment vertical="center"/>
    </xf>
    <xf numFmtId="166" fontId="1" fillId="0" borderId="8" xfId="185" applyFont="1" applyFill="1" applyBorder="1" applyAlignment="1">
      <alignment horizontal="center" vertical="top"/>
    </xf>
    <xf numFmtId="0" fontId="8" fillId="0" borderId="0" xfId="86" applyFont="1" applyFill="1" applyBorder="1" applyAlignment="1">
      <alignment vertical="top"/>
    </xf>
    <xf numFmtId="0" fontId="7" fillId="0" borderId="0" xfId="86" applyFont="1" applyFill="1" applyBorder="1" applyAlignment="1">
      <alignment horizontal="center" vertical="top"/>
    </xf>
    <xf numFmtId="167" fontId="8" fillId="0" borderId="0" xfId="185" applyNumberFormat="1" applyFont="1" applyFill="1" applyBorder="1" applyAlignment="1">
      <alignment horizontal="center" vertical="center"/>
    </xf>
    <xf numFmtId="0" fontId="8" fillId="0" borderId="0" xfId="86" applyFont="1" applyFill="1" applyBorder="1" applyAlignment="1">
      <alignment horizontal="center" vertical="top"/>
    </xf>
    <xf numFmtId="166" fontId="8" fillId="0" borderId="0" xfId="185" applyFont="1" applyFill="1" applyBorder="1" applyAlignment="1">
      <alignment vertical="top"/>
    </xf>
    <xf numFmtId="166" fontId="7" fillId="0" borderId="0" xfId="185" applyFont="1" applyFill="1" applyBorder="1" applyAlignment="1">
      <alignment vertical="top"/>
    </xf>
    <xf numFmtId="167" fontId="3" fillId="0" borderId="0" xfId="185" applyNumberFormat="1" applyFont="1" applyFill="1" applyBorder="1" applyAlignment="1">
      <alignment horizontal="center" vertical="center"/>
    </xf>
    <xf numFmtId="0" fontId="3" fillId="0" borderId="0" xfId="86" applyFont="1" applyFill="1" applyBorder="1" applyAlignment="1">
      <alignment horizontal="center" vertical="top"/>
    </xf>
    <xf numFmtId="166" fontId="3" fillId="0" borderId="0" xfId="185" applyFont="1" applyFill="1" applyBorder="1" applyAlignment="1">
      <alignment vertical="top"/>
    </xf>
    <xf numFmtId="0" fontId="1" fillId="0" borderId="0" xfId="209" applyFont="1" applyFill="1" applyBorder="1" applyAlignment="1">
      <alignment horizontal="center" vertical="center"/>
    </xf>
    <xf numFmtId="0" fontId="27" fillId="0" borderId="0" xfId="209" applyFont="1" applyFill="1" applyBorder="1" applyAlignment="1">
      <alignment horizontal="center" vertical="center" wrapText="1"/>
    </xf>
    <xf numFmtId="0" fontId="1" fillId="0" borderId="0" xfId="196" applyFont="1" applyFill="1" applyAlignment="1">
      <alignment vertical="center"/>
    </xf>
    <xf numFmtId="43" fontId="35" fillId="0" borderId="0" xfId="183" applyNumberFormat="1" applyFont="1" applyFill="1"/>
    <xf numFmtId="0" fontId="2" fillId="0" borderId="12" xfId="196" applyFont="1" applyFill="1" applyBorder="1" applyAlignment="1">
      <alignment vertical="center"/>
    </xf>
    <xf numFmtId="0" fontId="2" fillId="0" borderId="12" xfId="196" applyFont="1" applyFill="1" applyBorder="1" applyAlignment="1">
      <alignment horizontal="left" vertical="center"/>
    </xf>
    <xf numFmtId="0" fontId="3" fillId="0" borderId="12" xfId="196" applyFont="1" applyFill="1" applyBorder="1" applyAlignment="1">
      <alignment horizontal="center"/>
    </xf>
    <xf numFmtId="0" fontId="3" fillId="0" borderId="12" xfId="196" applyFont="1" applyFill="1" applyBorder="1" applyAlignment="1">
      <alignment horizontal="right"/>
    </xf>
    <xf numFmtId="0" fontId="2" fillId="0" borderId="52" xfId="196" applyFont="1" applyFill="1" applyBorder="1" applyAlignment="1">
      <alignment horizontal="left" vertical="center"/>
    </xf>
    <xf numFmtId="0" fontId="2" fillId="0" borderId="52" xfId="196" applyFont="1" applyFill="1" applyBorder="1" applyAlignment="1">
      <alignment horizontal="center"/>
    </xf>
    <xf numFmtId="0" fontId="3" fillId="0" borderId="52" xfId="196" applyFont="1" applyFill="1" applyBorder="1" applyAlignment="1">
      <alignment horizontal="center"/>
    </xf>
    <xf numFmtId="0" fontId="2" fillId="0" borderId="52" xfId="196" applyFont="1" applyFill="1" applyBorder="1" applyAlignment="1">
      <alignment horizontal="right"/>
    </xf>
    <xf numFmtId="165" fontId="1" fillId="0" borderId="54" xfId="196" applyNumberFormat="1" applyFont="1" applyFill="1" applyBorder="1" applyAlignment="1">
      <alignment vertical="top"/>
    </xf>
    <xf numFmtId="165" fontId="1" fillId="0" borderId="47" xfId="196" applyNumberFormat="1" applyFont="1" applyFill="1" applyBorder="1" applyAlignment="1">
      <alignment vertical="top"/>
    </xf>
    <xf numFmtId="0" fontId="1" fillId="0" borderId="47" xfId="196" applyFont="1" applyFill="1" applyBorder="1" applyAlignment="1">
      <alignment vertical="top"/>
    </xf>
    <xf numFmtId="0" fontId="1" fillId="0" borderId="47" xfId="196" applyFont="1" applyFill="1" applyBorder="1" applyAlignment="1" applyProtection="1">
      <alignment vertical="top"/>
      <protection locked="0"/>
    </xf>
    <xf numFmtId="49" fontId="1" fillId="0" borderId="22" xfId="196" applyNumberFormat="1" applyFont="1" applyFill="1" applyBorder="1" applyAlignment="1">
      <alignment vertical="top"/>
    </xf>
    <xf numFmtId="49" fontId="8" fillId="0" borderId="5" xfId="196" applyNumberFormat="1" applyFont="1" applyFill="1" applyBorder="1" applyAlignment="1">
      <alignment vertical="top"/>
    </xf>
    <xf numFmtId="0" fontId="8" fillId="0" borderId="0" xfId="196" applyFont="1" applyFill="1"/>
    <xf numFmtId="166" fontId="8" fillId="0" borderId="0" xfId="196" applyNumberFormat="1" applyFont="1" applyFill="1" applyBorder="1" applyAlignment="1">
      <alignment vertical="top"/>
    </xf>
    <xf numFmtId="49" fontId="8" fillId="0" borderId="15" xfId="196" applyNumberFormat="1" applyFont="1" applyFill="1" applyBorder="1" applyAlignment="1">
      <alignment vertical="top"/>
    </xf>
    <xf numFmtId="0" fontId="1" fillId="0" borderId="25" xfId="196" applyFont="1" applyFill="1" applyBorder="1" applyAlignment="1">
      <alignment vertical="top"/>
    </xf>
    <xf numFmtId="0" fontId="1" fillId="0" borderId="47" xfId="196" applyFont="1" applyFill="1" applyBorder="1" applyAlignment="1" applyProtection="1">
      <alignment vertical="top"/>
      <protection hidden="1"/>
    </xf>
    <xf numFmtId="0" fontId="2" fillId="0" borderId="47" xfId="196" applyFont="1" applyFill="1" applyBorder="1" applyAlignment="1">
      <alignment horizontal="right"/>
    </xf>
    <xf numFmtId="43" fontId="1" fillId="0" borderId="6" xfId="169" applyNumberFormat="1" applyFont="1" applyFill="1" applyBorder="1" applyAlignment="1" applyProtection="1">
      <protection hidden="1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27" fillId="0" borderId="21" xfId="196" applyFont="1" applyFill="1" applyBorder="1" applyAlignment="1" applyProtection="1">
      <alignment horizontal="center" wrapText="1"/>
      <protection hidden="1"/>
    </xf>
    <xf numFmtId="0" fontId="27" fillId="0" borderId="10" xfId="196" applyFont="1" applyFill="1" applyBorder="1" applyAlignment="1" applyProtection="1">
      <alignment horizontal="center" vertical="center" wrapText="1"/>
      <protection hidden="1"/>
    </xf>
    <xf numFmtId="43" fontId="1" fillId="0" borderId="4" xfId="169" applyNumberFormat="1" applyFont="1" applyFill="1" applyBorder="1" applyAlignment="1" applyProtection="1">
      <alignment horizontal="center"/>
      <protection locked="0"/>
    </xf>
    <xf numFmtId="169" fontId="1" fillId="0" borderId="31" xfId="196" applyNumberFormat="1" applyFont="1" applyFill="1" applyBorder="1" applyAlignment="1" applyProtection="1">
      <protection hidden="1"/>
    </xf>
    <xf numFmtId="0" fontId="1" fillId="0" borderId="43" xfId="196" applyFont="1" applyFill="1" applyBorder="1" applyAlignment="1" applyProtection="1">
      <protection hidden="1"/>
    </xf>
    <xf numFmtId="0" fontId="1" fillId="0" borderId="8" xfId="196" applyFont="1" applyFill="1" applyBorder="1" applyAlignment="1" applyProtection="1">
      <protection hidden="1"/>
    </xf>
    <xf numFmtId="0" fontId="1" fillId="0" borderId="4" xfId="196" applyNumberFormat="1" applyFont="1" applyFill="1" applyBorder="1" applyAlignment="1" applyProtection="1">
      <alignment horizontal="center"/>
      <protection hidden="1"/>
    </xf>
    <xf numFmtId="0" fontId="1" fillId="0" borderId="14" xfId="196" applyNumberFormat="1" applyFont="1" applyFill="1" applyBorder="1" applyAlignment="1" applyProtection="1">
      <alignment horizontal="center"/>
      <protection hidden="1"/>
    </xf>
    <xf numFmtId="0" fontId="1" fillId="0" borderId="35" xfId="196" applyFont="1" applyFill="1" applyBorder="1" applyAlignment="1" applyProtection="1">
      <protection locked="0"/>
    </xf>
    <xf numFmtId="0" fontId="1" fillId="0" borderId="33" xfId="196" applyFont="1" applyFill="1" applyBorder="1" applyAlignment="1" applyProtection="1">
      <protection locked="0"/>
    </xf>
    <xf numFmtId="0" fontId="1" fillId="0" borderId="34" xfId="196" applyFont="1" applyFill="1" applyBorder="1" applyAlignment="1" applyProtection="1">
      <protection locked="0"/>
    </xf>
    <xf numFmtId="0" fontId="1" fillId="0" borderId="25" xfId="196" applyFont="1" applyFill="1" applyBorder="1" applyAlignment="1" applyProtection="1">
      <alignment vertical="top"/>
      <protection hidden="1"/>
    </xf>
    <xf numFmtId="0" fontId="1" fillId="0" borderId="13" xfId="196" applyFont="1" applyFill="1" applyBorder="1" applyAlignment="1" applyProtection="1">
      <alignment vertical="top"/>
      <protection hidden="1"/>
    </xf>
    <xf numFmtId="0" fontId="1" fillId="0" borderId="13" xfId="196" applyFont="1" applyFill="1" applyBorder="1" applyAlignment="1">
      <alignment vertical="top"/>
    </xf>
    <xf numFmtId="0" fontId="27" fillId="0" borderId="14" xfId="196" applyNumberFormat="1" applyFont="1" applyFill="1" applyBorder="1" applyAlignment="1" applyProtection="1">
      <alignment horizontal="center"/>
      <protection hidden="1"/>
    </xf>
    <xf numFmtId="168" fontId="27" fillId="0" borderId="14" xfId="196" applyNumberFormat="1" applyFont="1" applyFill="1" applyBorder="1" applyAlignment="1" applyProtection="1">
      <alignment horizontal="center"/>
      <protection hidden="1"/>
    </xf>
    <xf numFmtId="43" fontId="27" fillId="0" borderId="25" xfId="169" applyNumberFormat="1" applyFont="1" applyFill="1" applyBorder="1" applyAlignment="1" applyProtection="1">
      <protection hidden="1"/>
    </xf>
    <xf numFmtId="0" fontId="27" fillId="0" borderId="14" xfId="196" applyFont="1" applyFill="1" applyBorder="1" applyAlignment="1" applyProtection="1">
      <protection hidden="1"/>
    </xf>
    <xf numFmtId="0" fontId="27" fillId="0" borderId="0" xfId="196" applyFont="1" applyFill="1"/>
    <xf numFmtId="43" fontId="27" fillId="0" borderId="0" xfId="169" applyNumberFormat="1" applyFont="1" applyFill="1"/>
    <xf numFmtId="165" fontId="1" fillId="0" borderId="43" xfId="196" applyNumberFormat="1" applyFont="1" applyFill="1" applyBorder="1" applyAlignment="1" applyProtection="1">
      <alignment horizontal="center"/>
      <protection hidden="1"/>
    </xf>
    <xf numFmtId="168" fontId="1" fillId="0" borderId="43" xfId="196" applyNumberFormat="1" applyFont="1" applyFill="1" applyBorder="1" applyAlignment="1" applyProtection="1">
      <alignment horizontal="center"/>
      <protection hidden="1"/>
    </xf>
    <xf numFmtId="170" fontId="1" fillId="0" borderId="43" xfId="196" applyNumberFormat="1" applyFont="1" applyFill="1" applyBorder="1" applyAlignment="1" applyProtection="1">
      <protection hidden="1"/>
    </xf>
    <xf numFmtId="170" fontId="1" fillId="0" borderId="14" xfId="196" applyNumberFormat="1" applyFont="1" applyFill="1" applyBorder="1" applyAlignment="1" applyProtection="1">
      <protection hidden="1"/>
    </xf>
    <xf numFmtId="170" fontId="1" fillId="0" borderId="8" xfId="196" applyNumberFormat="1" applyFont="1" applyFill="1" applyBorder="1" applyAlignment="1" applyProtection="1">
      <protection hidden="1"/>
    </xf>
    <xf numFmtId="43" fontId="27" fillId="0" borderId="58" xfId="169" applyNumberFormat="1" applyFont="1" applyFill="1" applyBorder="1" applyAlignment="1" applyProtection="1">
      <alignment horizontal="center"/>
      <protection hidden="1"/>
    </xf>
    <xf numFmtId="43" fontId="27" fillId="0" borderId="60" xfId="169" applyNumberFormat="1" applyFont="1" applyFill="1" applyBorder="1" applyAlignment="1" applyProtection="1">
      <alignment horizontal="center"/>
      <protection hidden="1"/>
    </xf>
    <xf numFmtId="0" fontId="27" fillId="0" borderId="5" xfId="196" applyFont="1" applyFill="1" applyBorder="1" applyAlignment="1" applyProtection="1">
      <protection hidden="1"/>
    </xf>
    <xf numFmtId="0" fontId="27" fillId="0" borderId="49" xfId="196" applyFont="1" applyFill="1" applyBorder="1" applyAlignment="1" applyProtection="1">
      <alignment horizontal="left" vertical="top" indent="1"/>
      <protection hidden="1"/>
    </xf>
    <xf numFmtId="0" fontId="27" fillId="0" borderId="55" xfId="196" applyFont="1" applyFill="1" applyBorder="1" applyAlignment="1" applyProtection="1">
      <alignment horizontal="left" vertical="center"/>
      <protection hidden="1"/>
    </xf>
    <xf numFmtId="0" fontId="27" fillId="0" borderId="23" xfId="196" applyFont="1" applyFill="1" applyBorder="1" applyAlignment="1">
      <alignment horizontal="center" vertical="top"/>
    </xf>
    <xf numFmtId="166" fontId="2" fillId="0" borderId="12" xfId="138" applyFont="1" applyFill="1" applyBorder="1" applyAlignment="1"/>
    <xf numFmtId="0" fontId="3" fillId="0" borderId="12" xfId="207" applyFont="1" applyFill="1" applyBorder="1"/>
    <xf numFmtId="166" fontId="2" fillId="0" borderId="47" xfId="138" applyFont="1" applyFill="1" applyBorder="1" applyAlignment="1"/>
    <xf numFmtId="43" fontId="27" fillId="0" borderId="44" xfId="183" applyNumberFormat="1" applyFont="1" applyFill="1" applyBorder="1" applyAlignment="1">
      <alignment horizontal="center" vertical="center"/>
    </xf>
    <xf numFmtId="43" fontId="27" fillId="0" borderId="29" xfId="183" applyNumberFormat="1" applyFont="1" applyFill="1" applyBorder="1" applyAlignment="1">
      <alignment horizontal="center" vertical="center"/>
    </xf>
    <xf numFmtId="0" fontId="1" fillId="0" borderId="31" xfId="196" applyFont="1" applyFill="1" applyBorder="1"/>
    <xf numFmtId="0" fontId="27" fillId="0" borderId="31" xfId="196" applyFont="1" applyFill="1" applyBorder="1"/>
    <xf numFmtId="43" fontId="1" fillId="0" borderId="31" xfId="183" applyNumberFormat="1" applyFont="1" applyFill="1" applyBorder="1"/>
    <xf numFmtId="0" fontId="1" fillId="0" borderId="14" xfId="196" applyFont="1" applyFill="1" applyBorder="1" applyAlignment="1">
      <alignment horizontal="center"/>
    </xf>
    <xf numFmtId="0" fontId="1" fillId="0" borderId="14" xfId="196" applyFont="1" applyFill="1" applyBorder="1"/>
    <xf numFmtId="43" fontId="1" fillId="0" borderId="14" xfId="183" applyNumberFormat="1" applyFont="1" applyFill="1" applyBorder="1"/>
    <xf numFmtId="0" fontId="1" fillId="0" borderId="4" xfId="196" applyFont="1" applyFill="1" applyBorder="1"/>
    <xf numFmtId="43" fontId="1" fillId="0" borderId="4" xfId="183" applyNumberFormat="1" applyFont="1" applyFill="1" applyBorder="1"/>
    <xf numFmtId="0" fontId="27" fillId="0" borderId="8" xfId="196" applyFont="1" applyFill="1" applyBorder="1"/>
    <xf numFmtId="0" fontId="1" fillId="0" borderId="14" xfId="196" applyFont="1" applyFill="1" applyBorder="1" applyAlignment="1" applyProtection="1">
      <protection locked="0"/>
    </xf>
    <xf numFmtId="0" fontId="1" fillId="0" borderId="46" xfId="196" applyFont="1" applyFill="1" applyBorder="1"/>
    <xf numFmtId="0" fontId="1" fillId="0" borderId="46" xfId="196" applyFont="1" applyFill="1" applyBorder="1" applyAlignment="1">
      <alignment horizontal="center"/>
    </xf>
    <xf numFmtId="0" fontId="1" fillId="0" borderId="36" xfId="196" applyFont="1" applyFill="1" applyBorder="1" applyAlignment="1" applyProtection="1">
      <alignment vertical="top"/>
      <protection hidden="1"/>
    </xf>
    <xf numFmtId="0" fontId="1" fillId="0" borderId="4" xfId="196" applyFont="1" applyFill="1" applyBorder="1" applyAlignment="1">
      <alignment vertical="center"/>
    </xf>
    <xf numFmtId="0" fontId="27" fillId="0" borderId="4" xfId="196" applyFont="1" applyFill="1" applyBorder="1" applyAlignment="1">
      <alignment vertical="center"/>
    </xf>
    <xf numFmtId="43" fontId="1" fillId="0" borderId="4" xfId="183" applyNumberFormat="1" applyFont="1" applyFill="1" applyBorder="1" applyAlignment="1">
      <alignment vertical="center"/>
    </xf>
    <xf numFmtId="0" fontId="1" fillId="0" borderId="9" xfId="196" applyFont="1" applyFill="1" applyBorder="1" applyAlignment="1">
      <alignment horizontal="center"/>
    </xf>
    <xf numFmtId="0" fontId="27" fillId="0" borderId="10" xfId="196" applyFont="1" applyFill="1" applyBorder="1" applyAlignment="1">
      <alignment horizontal="center"/>
    </xf>
    <xf numFmtId="43" fontId="27" fillId="0" borderId="10" xfId="183" applyNumberFormat="1" applyFont="1" applyFill="1" applyBorder="1"/>
    <xf numFmtId="0" fontId="1" fillId="0" borderId="11" xfId="196" applyFont="1" applyFill="1" applyBorder="1"/>
    <xf numFmtId="0" fontId="1" fillId="0" borderId="46" xfId="196" applyFont="1" applyFill="1" applyBorder="1" applyAlignment="1">
      <alignment horizontal="center" vertical="center"/>
    </xf>
    <xf numFmtId="0" fontId="1" fillId="0" borderId="46" xfId="196" applyFont="1" applyFill="1" applyBorder="1" applyAlignment="1">
      <alignment vertical="center"/>
    </xf>
    <xf numFmtId="43" fontId="1" fillId="0" borderId="46" xfId="183" applyNumberFormat="1" applyFont="1" applyFill="1" applyBorder="1" applyAlignment="1">
      <alignment vertical="center"/>
    </xf>
    <xf numFmtId="0" fontId="1" fillId="0" borderId="9" xfId="196" applyFont="1" applyFill="1" applyBorder="1" applyAlignment="1">
      <alignment vertical="center"/>
    </xf>
    <xf numFmtId="0" fontId="27" fillId="0" borderId="10" xfId="196" applyFont="1" applyFill="1" applyBorder="1" applyAlignment="1">
      <alignment horizontal="center" vertical="center"/>
    </xf>
    <xf numFmtId="0" fontId="1" fillId="0" borderId="11" xfId="196" applyFont="1" applyFill="1" applyBorder="1" applyAlignment="1">
      <alignment vertical="center"/>
    </xf>
    <xf numFmtId="3" fontId="2" fillId="0" borderId="12" xfId="138" applyNumberFormat="1" applyFont="1" applyFill="1" applyBorder="1" applyAlignment="1">
      <alignment horizontal="center" vertical="center"/>
    </xf>
    <xf numFmtId="0" fontId="3" fillId="0" borderId="12" xfId="207" applyFont="1" applyFill="1" applyBorder="1" applyAlignment="1">
      <alignment vertical="center"/>
    </xf>
    <xf numFmtId="0" fontId="2" fillId="0" borderId="12" xfId="138" applyNumberFormat="1" applyFont="1" applyFill="1" applyBorder="1" applyAlignment="1"/>
    <xf numFmtId="166" fontId="2" fillId="0" borderId="12" xfId="138" applyFont="1" applyFill="1" applyBorder="1"/>
    <xf numFmtId="172" fontId="2" fillId="0" borderId="12" xfId="138" quotePrefix="1" applyNumberFormat="1" applyFont="1" applyFill="1" applyBorder="1"/>
    <xf numFmtId="166" fontId="2" fillId="0" borderId="52" xfId="138" applyFont="1" applyFill="1" applyBorder="1" applyAlignment="1"/>
    <xf numFmtId="3" fontId="2" fillId="0" borderId="52" xfId="138" applyNumberFormat="1" applyFont="1" applyFill="1" applyBorder="1" applyAlignment="1">
      <alignment horizontal="center" vertical="center"/>
    </xf>
    <xf numFmtId="0" fontId="3" fillId="0" borderId="52" xfId="99" applyFont="1" applyFill="1" applyBorder="1"/>
    <xf numFmtId="166" fontId="2" fillId="0" borderId="52" xfId="138" applyFont="1" applyFill="1" applyBorder="1"/>
    <xf numFmtId="0" fontId="1" fillId="0" borderId="25" xfId="209" applyFont="1" applyFill="1" applyBorder="1" applyAlignment="1">
      <alignment vertical="center"/>
    </xf>
    <xf numFmtId="166" fontId="1" fillId="0" borderId="8" xfId="23" quotePrefix="1" applyFont="1" applyFill="1" applyBorder="1" applyAlignment="1">
      <alignment horizontal="center" vertical="center"/>
    </xf>
    <xf numFmtId="0" fontId="27" fillId="0" borderId="19" xfId="209" applyFont="1" applyFill="1" applyBorder="1" applyAlignment="1">
      <alignment horizontal="center" vertical="center"/>
    </xf>
    <xf numFmtId="166" fontId="27" fillId="0" borderId="8" xfId="185" applyFont="1" applyFill="1" applyBorder="1" applyAlignment="1">
      <alignment horizontal="center" vertical="top"/>
    </xf>
    <xf numFmtId="0" fontId="27" fillId="0" borderId="20" xfId="209" applyFont="1" applyFill="1" applyBorder="1" applyAlignment="1">
      <alignment horizontal="center" vertical="center"/>
    </xf>
    <xf numFmtId="43" fontId="1" fillId="0" borderId="46" xfId="183" applyNumberFormat="1" applyFont="1" applyFill="1" applyBorder="1"/>
    <xf numFmtId="0" fontId="27" fillId="0" borderId="16" xfId="207" applyFont="1" applyFill="1" applyBorder="1" applyAlignment="1">
      <alignment horizontal="center" vertical="center"/>
    </xf>
    <xf numFmtId="0" fontId="27" fillId="0" borderId="6" xfId="86" applyFont="1" applyFill="1" applyBorder="1" applyAlignment="1">
      <alignment horizontal="left" vertical="center"/>
    </xf>
    <xf numFmtId="0" fontId="27" fillId="0" borderId="24" xfId="86" applyFont="1" applyFill="1" applyBorder="1" applyAlignment="1">
      <alignment horizontal="center" vertical="center"/>
    </xf>
    <xf numFmtId="167" fontId="27" fillId="0" borderId="4" xfId="185" applyNumberFormat="1" applyFont="1" applyFill="1" applyBorder="1" applyAlignment="1">
      <alignment horizontal="center" vertical="center" wrapText="1"/>
    </xf>
    <xf numFmtId="0" fontId="27" fillId="0" borderId="4" xfId="86" applyFont="1" applyFill="1" applyBorder="1" applyAlignment="1">
      <alignment horizontal="center" vertical="center" wrapText="1"/>
    </xf>
    <xf numFmtId="166" fontId="27" fillId="0" borderId="4" xfId="185" applyFont="1" applyFill="1" applyBorder="1" applyAlignment="1">
      <alignment horizontal="center" vertical="top"/>
    </xf>
    <xf numFmtId="166" fontId="27" fillId="0" borderId="4" xfId="185" applyFont="1" applyFill="1" applyBorder="1" applyAlignment="1">
      <alignment horizontal="center" vertical="top" wrapText="1"/>
    </xf>
    <xf numFmtId="166" fontId="1" fillId="0" borderId="4" xfId="23" quotePrefix="1" applyFont="1" applyFill="1" applyBorder="1" applyAlignment="1">
      <alignment horizontal="center" vertical="center"/>
    </xf>
    <xf numFmtId="0" fontId="27" fillId="0" borderId="4" xfId="86" applyFont="1" applyFill="1" applyBorder="1" applyAlignment="1">
      <alignment horizontal="center" vertical="center"/>
    </xf>
    <xf numFmtId="0" fontId="1" fillId="0" borderId="14" xfId="86" applyFont="1" applyFill="1" applyBorder="1" applyAlignment="1">
      <alignment horizontal="center" vertical="top"/>
    </xf>
    <xf numFmtId="0" fontId="36" fillId="0" borderId="14" xfId="86" applyFont="1" applyFill="1" applyBorder="1" applyAlignment="1">
      <alignment horizontal="center" vertical="top"/>
    </xf>
    <xf numFmtId="0" fontId="36" fillId="0" borderId="14" xfId="86" applyFont="1" applyFill="1" applyBorder="1" applyAlignment="1">
      <alignment vertical="top" shrinkToFit="1"/>
    </xf>
    <xf numFmtId="0" fontId="1" fillId="0" borderId="8" xfId="86" applyFont="1" applyFill="1" applyBorder="1" applyAlignment="1">
      <alignment horizontal="center" vertical="top"/>
    </xf>
    <xf numFmtId="0" fontId="75" fillId="0" borderId="0" xfId="196" applyFont="1" applyFill="1"/>
    <xf numFmtId="165" fontId="76" fillId="0" borderId="39" xfId="196" applyNumberFormat="1" applyFont="1" applyFill="1" applyBorder="1" applyAlignment="1" applyProtection="1">
      <alignment horizontal="left"/>
      <protection hidden="1"/>
    </xf>
    <xf numFmtId="0" fontId="76" fillId="0" borderId="0" xfId="86" applyFont="1" applyFill="1" applyBorder="1" applyAlignment="1">
      <alignment vertical="top"/>
    </xf>
    <xf numFmtId="0" fontId="76" fillId="0" borderId="0" xfId="207" applyFont="1" applyFill="1" applyAlignment="1">
      <alignment vertical="center"/>
    </xf>
    <xf numFmtId="0" fontId="75" fillId="0" borderId="0" xfId="207" applyFont="1" applyFill="1" applyAlignment="1">
      <alignment vertical="center"/>
    </xf>
    <xf numFmtId="0" fontId="77" fillId="0" borderId="0" xfId="207" applyFont="1" applyFill="1" applyAlignment="1">
      <alignment vertical="center"/>
    </xf>
    <xf numFmtId="0" fontId="77" fillId="0" borderId="0" xfId="86" applyFont="1" applyFill="1" applyBorder="1" applyAlignment="1">
      <alignment vertical="top"/>
    </xf>
    <xf numFmtId="0" fontId="27" fillId="0" borderId="41" xfId="196" applyFont="1" applyFill="1" applyBorder="1" applyAlignment="1" applyProtection="1">
      <alignment horizontal="left" vertical="center"/>
      <protection hidden="1"/>
    </xf>
    <xf numFmtId="0" fontId="27" fillId="0" borderId="37" xfId="196" applyFont="1" applyFill="1" applyBorder="1" applyAlignment="1" applyProtection="1">
      <alignment horizontal="left" vertical="center" indent="2"/>
      <protection hidden="1"/>
    </xf>
    <xf numFmtId="9" fontId="27" fillId="0" borderId="37" xfId="196" applyNumberFormat="1" applyFont="1" applyFill="1" applyBorder="1" applyAlignment="1" applyProtection="1">
      <alignment horizontal="left" vertical="center"/>
      <protection hidden="1"/>
    </xf>
    <xf numFmtId="0" fontId="27" fillId="0" borderId="12" xfId="196" applyFont="1" applyFill="1" applyBorder="1" applyAlignment="1" applyProtection="1">
      <alignment horizontal="left" vertical="center" indent="2"/>
      <protection hidden="1"/>
    </xf>
    <xf numFmtId="9" fontId="27" fillId="0" borderId="12" xfId="196" applyNumberFormat="1" applyFont="1" applyFill="1" applyBorder="1" applyAlignment="1" applyProtection="1">
      <alignment horizontal="left" vertical="center"/>
      <protection hidden="1"/>
    </xf>
    <xf numFmtId="0" fontId="27" fillId="0" borderId="19" xfId="196" applyFont="1" applyFill="1" applyBorder="1" applyAlignment="1" applyProtection="1">
      <alignment horizontal="left" vertical="center"/>
      <protection hidden="1"/>
    </xf>
    <xf numFmtId="0" fontId="27" fillId="0" borderId="0" xfId="196" applyFont="1" applyFill="1" applyBorder="1" applyAlignment="1" applyProtection="1">
      <alignment horizontal="left" vertical="center" indent="2"/>
      <protection hidden="1"/>
    </xf>
    <xf numFmtId="9" fontId="27" fillId="0" borderId="47" xfId="196" applyNumberFormat="1" applyFont="1" applyFill="1" applyBorder="1" applyAlignment="1" applyProtection="1">
      <alignment horizontal="left" vertical="center"/>
      <protection hidden="1"/>
    </xf>
    <xf numFmtId="0" fontId="27" fillId="0" borderId="37" xfId="196" applyFont="1" applyFill="1" applyBorder="1" applyAlignment="1" applyProtection="1">
      <alignment horizontal="left" vertical="center"/>
      <protection hidden="1"/>
    </xf>
    <xf numFmtId="171" fontId="27" fillId="0" borderId="7" xfId="196" applyNumberFormat="1" applyFont="1" applyFill="1" applyBorder="1" applyAlignment="1" applyProtection="1">
      <alignment horizontal="center" vertical="top"/>
      <protection locked="0"/>
    </xf>
    <xf numFmtId="0" fontId="27" fillId="0" borderId="12" xfId="196" applyFont="1" applyFill="1" applyBorder="1" applyAlignment="1" applyProtection="1">
      <alignment horizontal="left" vertical="center"/>
      <protection hidden="1"/>
    </xf>
    <xf numFmtId="171" fontId="27" fillId="0" borderId="13" xfId="196" applyNumberFormat="1" applyFont="1" applyFill="1" applyBorder="1" applyAlignment="1" applyProtection="1">
      <alignment horizontal="center" vertical="top"/>
      <protection locked="0"/>
    </xf>
    <xf numFmtId="0" fontId="27" fillId="0" borderId="0" xfId="196" applyFont="1" applyFill="1" applyBorder="1" applyAlignment="1" applyProtection="1">
      <alignment horizontal="left" vertical="center"/>
      <protection hidden="1"/>
    </xf>
    <xf numFmtId="171" fontId="27" fillId="0" borderId="20" xfId="196" applyNumberFormat="1" applyFont="1" applyFill="1" applyBorder="1" applyAlignment="1" applyProtection="1">
      <alignment horizontal="center" vertical="top"/>
      <protection locked="0"/>
    </xf>
    <xf numFmtId="43" fontId="27" fillId="0" borderId="14" xfId="169" applyNumberFormat="1" applyFont="1" applyFill="1" applyBorder="1" applyAlignment="1" applyProtection="1">
      <alignment horizontal="center"/>
      <protection locked="0"/>
    </xf>
    <xf numFmtId="166" fontId="27" fillId="24" borderId="39" xfId="185" applyFont="1" applyFill="1" applyBorder="1" applyAlignment="1">
      <alignment horizontal="center" vertical="top"/>
    </xf>
    <xf numFmtId="0" fontId="1" fillId="24" borderId="39" xfId="209" applyFont="1" applyFill="1" applyBorder="1" applyAlignment="1">
      <alignment horizontal="center" vertical="center"/>
    </xf>
    <xf numFmtId="166" fontId="1" fillId="24" borderId="39" xfId="23" quotePrefix="1" applyFont="1" applyFill="1" applyBorder="1" applyAlignment="1">
      <alignment horizontal="center" vertical="center"/>
    </xf>
    <xf numFmtId="166" fontId="1" fillId="24" borderId="39" xfId="185" applyFont="1" applyFill="1" applyBorder="1" applyAlignment="1">
      <alignment vertical="center"/>
    </xf>
    <xf numFmtId="166" fontId="1" fillId="24" borderId="39" xfId="185" applyFont="1" applyFill="1" applyBorder="1" applyAlignment="1">
      <alignment horizontal="center" vertical="top"/>
    </xf>
    <xf numFmtId="0" fontId="1" fillId="24" borderId="39" xfId="86" applyFont="1" applyFill="1" applyBorder="1" applyAlignment="1">
      <alignment horizontal="center" vertical="top"/>
    </xf>
    <xf numFmtId="166" fontId="80" fillId="0" borderId="4" xfId="23" quotePrefix="1" applyFont="1" applyFill="1" applyBorder="1" applyAlignment="1">
      <alignment horizontal="center" vertical="center"/>
    </xf>
    <xf numFmtId="166" fontId="80" fillId="0" borderId="8" xfId="23" quotePrefix="1" applyFont="1" applyFill="1" applyBorder="1" applyAlignment="1">
      <alignment horizontal="center" vertical="center"/>
    </xf>
    <xf numFmtId="166" fontId="80" fillId="24" borderId="39" xfId="23" quotePrefix="1" applyFont="1" applyFill="1" applyBorder="1" applyAlignment="1">
      <alignment horizontal="center" vertical="center"/>
    </xf>
    <xf numFmtId="9" fontId="75" fillId="0" borderId="0" xfId="633" applyFont="1" applyFill="1" applyAlignment="1">
      <alignment vertical="center"/>
    </xf>
    <xf numFmtId="9" fontId="27" fillId="0" borderId="4" xfId="633" applyFont="1" applyFill="1" applyBorder="1" applyAlignment="1">
      <alignment horizontal="center" vertical="center" wrapText="1"/>
    </xf>
    <xf numFmtId="9" fontId="1" fillId="0" borderId="14" xfId="633" applyFont="1" applyFill="1" applyBorder="1" applyAlignment="1">
      <alignment horizontal="center" vertical="center"/>
    </xf>
    <xf numFmtId="9" fontId="1" fillId="0" borderId="8" xfId="633" applyFont="1" applyFill="1" applyBorder="1" applyAlignment="1">
      <alignment horizontal="center" vertical="center"/>
    </xf>
    <xf numFmtId="9" fontId="1" fillId="24" borderId="39" xfId="633" applyFont="1" applyFill="1" applyBorder="1" applyAlignment="1">
      <alignment horizontal="center" vertical="center"/>
    </xf>
    <xf numFmtId="9" fontId="8" fillId="0" borderId="0" xfId="633" applyFont="1" applyFill="1" applyBorder="1" applyAlignment="1">
      <alignment horizontal="center" vertical="top"/>
    </xf>
    <xf numFmtId="9" fontId="3" fillId="0" borderId="0" xfId="633" applyFont="1" applyFill="1" applyBorder="1" applyAlignment="1">
      <alignment horizontal="center" vertical="top"/>
    </xf>
    <xf numFmtId="9" fontId="3" fillId="0" borderId="0" xfId="633" applyFont="1" applyFill="1" applyBorder="1" applyAlignment="1">
      <alignment vertical="top"/>
    </xf>
    <xf numFmtId="9" fontId="27" fillId="0" borderId="0" xfId="633" applyFont="1" applyFill="1" applyBorder="1" applyAlignment="1">
      <alignment horizontal="center" vertical="center" wrapText="1"/>
    </xf>
    <xf numFmtId="166" fontId="78" fillId="0" borderId="0" xfId="23" applyFont="1" applyFill="1" applyAlignment="1">
      <alignment vertical="center"/>
    </xf>
    <xf numFmtId="166" fontId="79" fillId="0" borderId="4" xfId="23" applyFont="1" applyFill="1" applyBorder="1" applyAlignment="1">
      <alignment horizontal="center" vertical="center" wrapText="1"/>
    </xf>
    <xf numFmtId="166" fontId="81" fillId="0" borderId="0" xfId="23" applyFont="1" applyFill="1" applyBorder="1" applyAlignment="1">
      <alignment horizontal="center" vertical="center"/>
    </xf>
    <xf numFmtId="166" fontId="82" fillId="0" borderId="0" xfId="23" applyFont="1" applyFill="1" applyBorder="1" applyAlignment="1">
      <alignment horizontal="center" vertical="center"/>
    </xf>
    <xf numFmtId="166" fontId="80" fillId="0" borderId="0" xfId="23" applyFont="1" applyFill="1" applyBorder="1" applyAlignment="1">
      <alignment horizontal="center" vertical="center"/>
    </xf>
    <xf numFmtId="0" fontId="28" fillId="0" borderId="25" xfId="209" applyFont="1" applyFill="1" applyBorder="1" applyAlignment="1">
      <alignment vertical="center"/>
    </xf>
    <xf numFmtId="197" fontId="1" fillId="0" borderId="14" xfId="209" applyNumberFormat="1" applyFont="1" applyFill="1" applyBorder="1" applyAlignment="1">
      <alignment horizontal="center" vertical="center"/>
    </xf>
    <xf numFmtId="166" fontId="1" fillId="0" borderId="39" xfId="23" applyFont="1" applyFill="1" applyBorder="1" applyAlignment="1">
      <alignment horizontal="center" vertical="top"/>
    </xf>
    <xf numFmtId="166" fontId="1" fillId="0" borderId="39" xfId="23" applyFont="1" applyFill="1" applyBorder="1" applyAlignment="1">
      <alignment vertical="top"/>
    </xf>
    <xf numFmtId="166" fontId="80" fillId="0" borderId="39" xfId="23" applyFont="1" applyFill="1" applyBorder="1" applyAlignment="1">
      <alignment vertical="top"/>
    </xf>
    <xf numFmtId="43" fontId="27" fillId="0" borderId="10" xfId="183" applyNumberFormat="1" applyFont="1" applyFill="1" applyBorder="1" applyAlignment="1">
      <alignment vertical="center"/>
    </xf>
    <xf numFmtId="166" fontId="83" fillId="0" borderId="4" xfId="23" quotePrefix="1" applyFont="1" applyFill="1" applyBorder="1" applyAlignment="1">
      <alignment horizontal="center" vertical="center"/>
    </xf>
    <xf numFmtId="198" fontId="3" fillId="0" borderId="0" xfId="185" applyNumberFormat="1" applyFont="1" applyFill="1" applyBorder="1" applyAlignment="1">
      <alignment vertical="top"/>
    </xf>
    <xf numFmtId="166" fontId="1" fillId="0" borderId="0" xfId="185" applyNumberFormat="1" applyFont="1" applyFill="1" applyBorder="1" applyAlignment="1">
      <alignment vertical="top"/>
    </xf>
    <xf numFmtId="166" fontId="27" fillId="24" borderId="39" xfId="185" applyNumberFormat="1" applyFont="1" applyFill="1" applyBorder="1" applyAlignment="1">
      <alignment horizontal="center" vertical="top"/>
    </xf>
    <xf numFmtId="43" fontId="7" fillId="0" borderId="25" xfId="164" applyNumberFormat="1" applyFont="1" applyFill="1" applyBorder="1" applyAlignment="1" applyProtection="1">
      <alignment vertical="center"/>
      <protection locked="0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1" fillId="0" borderId="25" xfId="209" applyFont="1" applyFill="1" applyBorder="1" applyAlignment="1">
      <alignment horizontal="center" vertical="center"/>
    </xf>
    <xf numFmtId="1" fontId="1" fillId="0" borderId="14" xfId="209" applyNumberFormat="1" applyFont="1" applyFill="1" applyBorder="1" applyAlignment="1">
      <alignment horizontal="center" vertical="center"/>
    </xf>
    <xf numFmtId="166" fontId="36" fillId="0" borderId="39" xfId="23" applyFont="1" applyFill="1" applyBorder="1" applyAlignment="1">
      <alignment vertical="top"/>
    </xf>
    <xf numFmtId="166" fontId="1" fillId="0" borderId="25" xfId="23" applyFont="1" applyFill="1" applyBorder="1" applyAlignment="1">
      <alignment vertical="top"/>
    </xf>
    <xf numFmtId="166" fontId="1" fillId="0" borderId="25" xfId="23" applyFont="1" applyFill="1" applyBorder="1" applyAlignment="1" applyProtection="1">
      <alignment vertical="center"/>
      <protection locked="0"/>
    </xf>
    <xf numFmtId="166" fontId="1" fillId="0" borderId="36" xfId="23" applyFont="1" applyFill="1" applyBorder="1" applyAlignment="1" applyProtection="1">
      <alignment vertical="center"/>
      <protection locked="0"/>
    </xf>
    <xf numFmtId="166" fontId="7" fillId="0" borderId="35" xfId="23" applyFont="1" applyFill="1" applyBorder="1" applyAlignment="1" applyProtection="1">
      <alignment vertical="center"/>
      <protection locked="0"/>
    </xf>
    <xf numFmtId="166" fontId="1" fillId="0" borderId="35" xfId="23" applyFont="1" applyFill="1" applyBorder="1" applyAlignment="1" applyProtection="1">
      <alignment vertical="top"/>
      <protection hidden="1"/>
    </xf>
    <xf numFmtId="166" fontId="1" fillId="0" borderId="39" xfId="23" quotePrefix="1" applyFont="1" applyFill="1" applyBorder="1" applyAlignment="1">
      <alignment horizontal="center" vertical="top"/>
    </xf>
    <xf numFmtId="9" fontId="1" fillId="0" borderId="0" xfId="86" applyNumberFormat="1" applyFont="1" applyFill="1" applyBorder="1" applyAlignment="1">
      <alignment vertical="top"/>
    </xf>
    <xf numFmtId="43" fontId="1" fillId="0" borderId="0" xfId="86" applyNumberFormat="1" applyFont="1" applyFill="1" applyBorder="1" applyAlignment="1">
      <alignment vertical="top"/>
    </xf>
    <xf numFmtId="166" fontId="36" fillId="0" borderId="39" xfId="23" applyFont="1" applyFill="1" applyBorder="1" applyAlignment="1">
      <alignment horizontal="center" vertical="top"/>
    </xf>
    <xf numFmtId="166" fontId="1" fillId="0" borderId="0" xfId="185" applyFont="1" applyFill="1" applyBorder="1" applyAlignment="1">
      <alignment vertical="center"/>
    </xf>
    <xf numFmtId="0" fontId="27" fillId="0" borderId="1" xfId="196" applyFont="1" applyFill="1" applyBorder="1" applyAlignment="1" applyProtection="1">
      <alignment horizontal="center" vertical="center"/>
      <protection hidden="1"/>
    </xf>
    <xf numFmtId="0" fontId="27" fillId="0" borderId="26" xfId="196" applyFont="1" applyFill="1" applyBorder="1" applyAlignment="1" applyProtection="1">
      <alignment horizontal="center" vertical="center"/>
      <protection hidden="1"/>
    </xf>
    <xf numFmtId="166" fontId="7" fillId="0" borderId="0" xfId="138" applyFont="1" applyFill="1" applyBorder="1" applyAlignment="1">
      <alignment horizontal="center" vertical="center"/>
    </xf>
    <xf numFmtId="165" fontId="7" fillId="0" borderId="27" xfId="196" applyNumberFormat="1" applyFont="1" applyFill="1" applyBorder="1" applyAlignment="1">
      <alignment horizontal="right" vertical="top"/>
    </xf>
    <xf numFmtId="165" fontId="7" fillId="0" borderId="3" xfId="196" applyNumberFormat="1" applyFont="1" applyFill="1" applyBorder="1" applyAlignment="1">
      <alignment horizontal="right" vertical="top"/>
    </xf>
    <xf numFmtId="165" fontId="7" fillId="0" borderId="28" xfId="196" applyNumberFormat="1" applyFont="1" applyFill="1" applyBorder="1" applyAlignment="1">
      <alignment horizontal="right" vertical="top"/>
    </xf>
    <xf numFmtId="165" fontId="7" fillId="0" borderId="59" xfId="196" applyNumberFormat="1" applyFont="1" applyFill="1" applyBorder="1" applyAlignment="1">
      <alignment horizontal="right" vertical="top"/>
    </xf>
    <xf numFmtId="165" fontId="7" fillId="0" borderId="55" xfId="196" applyNumberFormat="1" applyFont="1" applyFill="1" applyBorder="1" applyAlignment="1">
      <alignment horizontal="right" vertical="top"/>
    </xf>
    <xf numFmtId="165" fontId="7" fillId="0" borderId="57" xfId="196" applyNumberFormat="1" applyFont="1" applyFill="1" applyBorder="1" applyAlignment="1">
      <alignment horizontal="right" vertical="top"/>
    </xf>
    <xf numFmtId="165" fontId="7" fillId="0" borderId="53" xfId="196" applyNumberFormat="1" applyFont="1" applyFill="1" applyBorder="1" applyAlignment="1">
      <alignment horizontal="center" vertical="center"/>
    </xf>
    <xf numFmtId="165" fontId="7" fillId="0" borderId="18" xfId="196" applyNumberFormat="1" applyFont="1" applyFill="1" applyBorder="1" applyAlignment="1">
      <alignment horizontal="center" vertical="center"/>
    </xf>
    <xf numFmtId="165" fontId="7" fillId="0" borderId="62" xfId="196" applyNumberFormat="1" applyFont="1" applyFill="1" applyBorder="1" applyAlignment="1">
      <alignment horizontal="center" vertical="center"/>
    </xf>
    <xf numFmtId="0" fontId="7" fillId="0" borderId="56" xfId="196" applyFont="1" applyFill="1" applyBorder="1" applyAlignment="1">
      <alignment vertical="top"/>
    </xf>
    <xf numFmtId="0" fontId="7" fillId="0" borderId="1" xfId="196" applyFont="1" applyFill="1" applyBorder="1" applyAlignment="1">
      <alignment vertical="top"/>
    </xf>
    <xf numFmtId="0" fontId="7" fillId="0" borderId="63" xfId="196" applyFont="1" applyFill="1" applyBorder="1" applyAlignment="1">
      <alignment vertical="top"/>
    </xf>
    <xf numFmtId="0" fontId="27" fillId="0" borderId="53" xfId="196" applyFont="1" applyFill="1" applyBorder="1" applyAlignment="1" applyProtection="1">
      <alignment horizontal="center" vertical="center"/>
      <protection hidden="1"/>
    </xf>
    <xf numFmtId="0" fontId="27" fillId="0" borderId="50" xfId="196" applyFont="1" applyFill="1" applyBorder="1" applyAlignment="1" applyProtection="1">
      <alignment horizontal="center" vertical="center"/>
      <protection hidden="1"/>
    </xf>
    <xf numFmtId="0" fontId="7" fillId="0" borderId="24" xfId="196" applyFont="1" applyFill="1" applyBorder="1" applyAlignment="1" applyProtection="1">
      <alignment horizontal="center" vertical="top"/>
      <protection hidden="1"/>
    </xf>
    <xf numFmtId="0" fontId="27" fillId="0" borderId="10" xfId="196" applyFont="1" applyFill="1" applyBorder="1" applyAlignment="1" applyProtection="1">
      <alignment horizontal="center" vertical="center"/>
      <protection hidden="1"/>
    </xf>
    <xf numFmtId="0" fontId="27" fillId="0" borderId="40" xfId="196" applyFont="1" applyFill="1" applyBorder="1" applyAlignment="1" applyProtection="1">
      <alignment vertical="top"/>
      <protection hidden="1"/>
    </xf>
    <xf numFmtId="0" fontId="27" fillId="0" borderId="2" xfId="196" applyFont="1" applyFill="1" applyBorder="1" applyAlignment="1" applyProtection="1">
      <alignment vertical="top"/>
      <protection hidden="1"/>
    </xf>
    <xf numFmtId="0" fontId="27" fillId="0" borderId="48" xfId="196" applyFont="1" applyFill="1" applyBorder="1" applyAlignment="1" applyProtection="1">
      <alignment vertical="top"/>
      <protection hidden="1"/>
    </xf>
    <xf numFmtId="0" fontId="27" fillId="0" borderId="35" xfId="196" applyFont="1" applyFill="1" applyBorder="1" applyAlignment="1" applyProtection="1">
      <alignment horizontal="left" vertical="top" indent="2"/>
      <protection hidden="1"/>
    </xf>
    <xf numFmtId="0" fontId="27" fillId="0" borderId="33" xfId="196" applyFont="1" applyFill="1" applyBorder="1" applyAlignment="1" applyProtection="1">
      <alignment horizontal="left" vertical="top" indent="2"/>
      <protection hidden="1"/>
    </xf>
    <xf numFmtId="0" fontId="27" fillId="0" borderId="25" xfId="196" applyFont="1" applyFill="1" applyBorder="1" applyAlignment="1">
      <alignment horizontal="center" vertical="top"/>
    </xf>
    <xf numFmtId="0" fontId="27" fillId="0" borderId="12" xfId="196" applyFont="1" applyFill="1" applyBorder="1" applyAlignment="1">
      <alignment horizontal="center" vertical="top"/>
    </xf>
    <xf numFmtId="0" fontId="27" fillId="0" borderId="13" xfId="196" applyFont="1" applyFill="1" applyBorder="1" applyAlignment="1">
      <alignment horizontal="center" vertical="top"/>
    </xf>
    <xf numFmtId="0" fontId="27" fillId="0" borderId="51" xfId="196" applyFont="1" applyFill="1" applyBorder="1" applyAlignment="1" applyProtection="1">
      <alignment horizontal="left" indent="2"/>
      <protection hidden="1"/>
    </xf>
    <xf numFmtId="0" fontId="27" fillId="0" borderId="52" xfId="196" applyFont="1" applyFill="1" applyBorder="1" applyAlignment="1" applyProtection="1">
      <alignment horizontal="left" indent="2"/>
      <protection hidden="1"/>
    </xf>
    <xf numFmtId="0" fontId="27" fillId="0" borderId="52" xfId="196" applyFont="1" applyFill="1" applyBorder="1" applyAlignment="1" applyProtection="1">
      <alignment horizontal="center"/>
      <protection hidden="1"/>
    </xf>
    <xf numFmtId="0" fontId="27" fillId="0" borderId="44" xfId="98" applyFont="1" applyFill="1" applyBorder="1" applyAlignment="1">
      <alignment horizontal="center" vertical="center"/>
    </xf>
    <xf numFmtId="0" fontId="1" fillId="0" borderId="29" xfId="196" applyFont="1" applyFill="1" applyBorder="1" applyAlignment="1">
      <alignment horizontal="center" vertical="center"/>
    </xf>
    <xf numFmtId="166" fontId="27" fillId="0" borderId="45" xfId="57" applyFont="1" applyFill="1" applyBorder="1" applyAlignment="1">
      <alignment horizontal="center" vertical="center"/>
    </xf>
    <xf numFmtId="0" fontId="1" fillId="0" borderId="30" xfId="196" applyFont="1" applyFill="1" applyBorder="1" applyAlignment="1">
      <alignment horizontal="center" vertical="center"/>
    </xf>
    <xf numFmtId="0" fontId="27" fillId="0" borderId="53" xfId="98" applyFont="1" applyFill="1" applyBorder="1" applyAlignment="1">
      <alignment horizontal="center" vertical="center"/>
    </xf>
    <xf numFmtId="0" fontId="27" fillId="0" borderId="50" xfId="98" applyFont="1" applyFill="1" applyBorder="1" applyAlignment="1">
      <alignment horizontal="center" vertical="center"/>
    </xf>
    <xf numFmtId="9" fontId="27" fillId="0" borderId="44" xfId="633" applyFont="1" applyFill="1" applyBorder="1" applyAlignment="1">
      <alignment horizontal="center" vertical="center" wrapText="1"/>
    </xf>
    <xf numFmtId="9" fontId="27" fillId="0" borderId="29" xfId="633" applyFont="1" applyFill="1" applyBorder="1" applyAlignment="1">
      <alignment horizontal="center" vertical="center" wrapText="1"/>
    </xf>
    <xf numFmtId="0" fontId="27" fillId="24" borderId="40" xfId="209" applyFont="1" applyFill="1" applyBorder="1" applyAlignment="1">
      <alignment horizontal="center" vertical="center"/>
    </xf>
    <xf numFmtId="0" fontId="27" fillId="24" borderId="48" xfId="209" applyFont="1" applyFill="1" applyBorder="1" applyAlignment="1">
      <alignment horizontal="center" vertical="center"/>
    </xf>
    <xf numFmtId="166" fontId="79" fillId="0" borderId="44" xfId="23" applyFont="1" applyFill="1" applyBorder="1" applyAlignment="1">
      <alignment horizontal="center" vertical="center"/>
    </xf>
    <xf numFmtId="166" fontId="79" fillId="0" borderId="29" xfId="23" applyFont="1" applyFill="1" applyBorder="1" applyAlignment="1">
      <alignment horizontal="center" vertical="center"/>
    </xf>
    <xf numFmtId="0" fontId="27" fillId="0" borderId="53" xfId="207" applyFont="1" applyFill="1" applyBorder="1" applyAlignment="1">
      <alignment horizontal="center" vertical="center"/>
    </xf>
    <xf numFmtId="0" fontId="27" fillId="0" borderId="50" xfId="207" applyFont="1" applyFill="1" applyBorder="1" applyAlignment="1">
      <alignment horizontal="center" vertical="center"/>
    </xf>
    <xf numFmtId="0" fontId="27" fillId="0" borderId="59" xfId="207" applyFont="1" applyFill="1" applyBorder="1" applyAlignment="1">
      <alignment horizontal="center" vertical="center"/>
    </xf>
    <xf numFmtId="0" fontId="27" fillId="0" borderId="57" xfId="207" applyFont="1" applyFill="1" applyBorder="1" applyAlignment="1">
      <alignment horizontal="center" vertical="center"/>
    </xf>
    <xf numFmtId="0" fontId="27" fillId="0" borderId="27" xfId="207" applyFont="1" applyFill="1" applyBorder="1" applyAlignment="1">
      <alignment horizontal="center" vertical="center"/>
    </xf>
    <xf numFmtId="0" fontId="27" fillId="0" borderId="28" xfId="207" applyFont="1" applyFill="1" applyBorder="1" applyAlignment="1">
      <alignment horizontal="center" vertical="center"/>
    </xf>
    <xf numFmtId="3" fontId="27" fillId="0" borderId="44" xfId="207" applyNumberFormat="1" applyFont="1" applyFill="1" applyBorder="1" applyAlignment="1">
      <alignment horizontal="center" vertical="center"/>
    </xf>
    <xf numFmtId="3" fontId="27" fillId="0" borderId="29" xfId="207" applyNumberFormat="1" applyFont="1" applyFill="1" applyBorder="1" applyAlignment="1">
      <alignment horizontal="center" vertical="center"/>
    </xf>
    <xf numFmtId="0" fontId="27" fillId="0" borderId="44" xfId="207" applyFont="1" applyFill="1" applyBorder="1" applyAlignment="1">
      <alignment horizontal="center" vertical="center"/>
    </xf>
    <xf numFmtId="0" fontId="27" fillId="0" borderId="29" xfId="207" applyFont="1" applyFill="1" applyBorder="1" applyAlignment="1">
      <alignment horizontal="center" vertical="center"/>
    </xf>
    <xf numFmtId="0" fontId="27" fillId="0" borderId="60" xfId="207" applyFont="1" applyFill="1" applyBorder="1" applyAlignment="1">
      <alignment horizontal="center" vertical="center"/>
    </xf>
    <xf numFmtId="0" fontId="27" fillId="0" borderId="61" xfId="207" applyFont="1" applyFill="1" applyBorder="1" applyAlignment="1">
      <alignment horizontal="center" vertical="center"/>
    </xf>
    <xf numFmtId="0" fontId="27" fillId="0" borderId="44" xfId="207" applyFont="1" applyFill="1" applyBorder="1" applyAlignment="1">
      <alignment horizontal="center" vertical="center" wrapText="1"/>
    </xf>
    <xf numFmtId="0" fontId="27" fillId="0" borderId="29" xfId="207" applyFont="1" applyFill="1" applyBorder="1" applyAlignment="1">
      <alignment horizontal="center" vertical="center" wrapText="1"/>
    </xf>
    <xf numFmtId="0" fontId="27" fillId="0" borderId="45" xfId="207" applyFont="1" applyFill="1" applyBorder="1" applyAlignment="1">
      <alignment horizontal="center" vertical="center" wrapText="1"/>
    </xf>
    <xf numFmtId="0" fontId="27" fillId="0" borderId="30" xfId="207" applyFont="1" applyFill="1" applyBorder="1" applyAlignment="1">
      <alignment horizontal="center" vertical="center" wrapText="1"/>
    </xf>
  </cellXfs>
  <cellStyles count="634">
    <cellStyle name=",;F'KOIT[[WAAHK" xfId="1"/>
    <cellStyle name="?? [0.00]_????" xfId="235"/>
    <cellStyle name="?? [0]_PERSONAL" xfId="2"/>
    <cellStyle name="???? [0.00]_????" xfId="3"/>
    <cellStyle name="??????[0]_PERSONAL" xfId="4"/>
    <cellStyle name="??????PERSONAL" xfId="5"/>
    <cellStyle name="?????[0]_PERSONAL" xfId="6"/>
    <cellStyle name="?????PERSONAL" xfId="7"/>
    <cellStyle name="????_????" xfId="8"/>
    <cellStyle name="???[0]_PERSONAL" xfId="9"/>
    <cellStyle name="???_PERSONAL" xfId="10"/>
    <cellStyle name="??_??" xfId="11"/>
    <cellStyle name="?@??laroux" xfId="12"/>
    <cellStyle name="=C:\WINDOWS\SYSTEM32\COMMAND.COM" xfId="13"/>
    <cellStyle name="0,0_x000d__x000a_NA_x000d__x000a_" xfId="14"/>
    <cellStyle name="20% - Accent1" xfId="236"/>
    <cellStyle name="20% - Accent2" xfId="237"/>
    <cellStyle name="20% - Accent3" xfId="238"/>
    <cellStyle name="20% - Accent4" xfId="239"/>
    <cellStyle name="20% - Accent5" xfId="240"/>
    <cellStyle name="20% - Accent6" xfId="241"/>
    <cellStyle name="40% - Accent1" xfId="242"/>
    <cellStyle name="40% - Accent2" xfId="243"/>
    <cellStyle name="40% - Accent3" xfId="244"/>
    <cellStyle name="40% - Accent4" xfId="245"/>
    <cellStyle name="40% - Accent5" xfId="246"/>
    <cellStyle name="40% - Accent6" xfId="247"/>
    <cellStyle name="60% - Accent1" xfId="248"/>
    <cellStyle name="60% - Accent2" xfId="249"/>
    <cellStyle name="60% - Accent3" xfId="250"/>
    <cellStyle name="60% - Accent4" xfId="251"/>
    <cellStyle name="60% - Accent5" xfId="252"/>
    <cellStyle name="60% - Accent6" xfId="253"/>
    <cellStyle name="75" xfId="254"/>
    <cellStyle name="abc" xfId="255"/>
    <cellStyle name="Accent1" xfId="256"/>
    <cellStyle name="Accent2" xfId="257"/>
    <cellStyle name="Accent3" xfId="258"/>
    <cellStyle name="Accent4" xfId="259"/>
    <cellStyle name="Accent5" xfId="260"/>
    <cellStyle name="Accent6" xfId="261"/>
    <cellStyle name="Bad" xfId="262"/>
    <cellStyle name="Calc Currency (0)" xfId="15"/>
    <cellStyle name="Calc Currency (2)" xfId="16"/>
    <cellStyle name="Calc Percent (0)" xfId="17"/>
    <cellStyle name="Calc Percent (1)" xfId="18"/>
    <cellStyle name="Calc Percent (2)" xfId="19"/>
    <cellStyle name="Calc Units (0)" xfId="20"/>
    <cellStyle name="Calc Units (1)" xfId="21"/>
    <cellStyle name="Calc Units (2)" xfId="22"/>
    <cellStyle name="Calculation" xfId="263"/>
    <cellStyle name="Check Cell" xfId="264"/>
    <cellStyle name="Comma" xfId="23" builtinId="3"/>
    <cellStyle name="Comma  - Style1" xfId="265"/>
    <cellStyle name="Comma  - Style2" xfId="266"/>
    <cellStyle name="Comma  - Style3" xfId="267"/>
    <cellStyle name="Comma  - Style4" xfId="268"/>
    <cellStyle name="Comma  - Style5" xfId="269"/>
    <cellStyle name="Comma  - Style6" xfId="270"/>
    <cellStyle name="Comma  - Style7" xfId="271"/>
    <cellStyle name="Comma  - Style8" xfId="272"/>
    <cellStyle name="Comma [00]" xfId="24"/>
    <cellStyle name="Comma 10" xfId="273"/>
    <cellStyle name="Comma 10 2" xfId="274"/>
    <cellStyle name="Comma 10 2 2" xfId="275"/>
    <cellStyle name="Comma 11" xfId="276"/>
    <cellStyle name="Comma 11 2" xfId="277"/>
    <cellStyle name="Comma 12" xfId="278"/>
    <cellStyle name="Comma 12 2" xfId="279"/>
    <cellStyle name="Comma 12 2 2" xfId="280"/>
    <cellStyle name="Comma 13" xfId="281"/>
    <cellStyle name="Comma 13 2" xfId="282"/>
    <cellStyle name="Comma 14" xfId="283"/>
    <cellStyle name="Comma 14 2" xfId="284"/>
    <cellStyle name="Comma 14 2 2" xfId="285"/>
    <cellStyle name="Comma 15" xfId="286"/>
    <cellStyle name="Comma 16" xfId="287"/>
    <cellStyle name="Comma 17" xfId="288"/>
    <cellStyle name="Comma 18" xfId="289"/>
    <cellStyle name="Comma 19" xfId="290"/>
    <cellStyle name="Comma 2" xfId="25"/>
    <cellStyle name="Comma 2 10" xfId="26"/>
    <cellStyle name="Comma 2 11" xfId="27"/>
    <cellStyle name="Comma 2 12" xfId="28"/>
    <cellStyle name="Comma 2 13" xfId="29"/>
    <cellStyle name="Comma 2 14" xfId="30"/>
    <cellStyle name="Comma 2 15" xfId="31"/>
    <cellStyle name="Comma 2 16" xfId="291"/>
    <cellStyle name="Comma 2 17" xfId="292"/>
    <cellStyle name="Comma 2 2" xfId="32"/>
    <cellStyle name="Comma 2 2 10" xfId="33"/>
    <cellStyle name="Comma 2 2 11" xfId="34"/>
    <cellStyle name="Comma 2 2 12" xfId="293"/>
    <cellStyle name="Comma 2 2 12 2" xfId="294"/>
    <cellStyle name="Comma 2 2 12 3" xfId="295"/>
    <cellStyle name="Comma 2 2 12 4" xfId="296"/>
    <cellStyle name="Comma 2 2 12 5" xfId="297"/>
    <cellStyle name="Comma 2 2 13" xfId="298"/>
    <cellStyle name="Comma 2 2 14" xfId="299"/>
    <cellStyle name="Comma 2 2 15" xfId="300"/>
    <cellStyle name="Comma 2 2 16" xfId="301"/>
    <cellStyle name="Comma 2 2 17" xfId="302"/>
    <cellStyle name="Comma 2 2 18" xfId="303"/>
    <cellStyle name="Comma 2 2 2" xfId="35"/>
    <cellStyle name="Comma 2 2 2 10" xfId="304"/>
    <cellStyle name="Comma 2 2 2 2" xfId="305"/>
    <cellStyle name="Comma 2 2 2 2 2" xfId="306"/>
    <cellStyle name="Comma 2 2 2 2 2 2" xfId="307"/>
    <cellStyle name="Comma 2 2 2 2 2 3" xfId="308"/>
    <cellStyle name="Comma 2 2 2 2 2 4" xfId="309"/>
    <cellStyle name="Comma 2 2 2 2 2 5" xfId="310"/>
    <cellStyle name="Comma 2 2 2 2 3" xfId="311"/>
    <cellStyle name="Comma 2 2 2 2 4" xfId="312"/>
    <cellStyle name="Comma 2 2 2 2 5" xfId="313"/>
    <cellStyle name="Comma 2 2 2 2 6" xfId="314"/>
    <cellStyle name="Comma 2 2 2 2 7" xfId="315"/>
    <cellStyle name="Comma 2 2 2 2 8" xfId="316"/>
    <cellStyle name="Comma 2 2 2 2 9" xfId="317"/>
    <cellStyle name="Comma 2 2 2 3" xfId="318"/>
    <cellStyle name="Comma 2 2 2 4" xfId="319"/>
    <cellStyle name="Comma 2 2 2 4 2" xfId="320"/>
    <cellStyle name="Comma 2 2 2 4 3" xfId="321"/>
    <cellStyle name="Comma 2 2 2 4 4" xfId="322"/>
    <cellStyle name="Comma 2 2 2 4 5" xfId="323"/>
    <cellStyle name="Comma 2 2 2 5" xfId="324"/>
    <cellStyle name="Comma 2 2 2 6" xfId="325"/>
    <cellStyle name="Comma 2 2 2 7" xfId="326"/>
    <cellStyle name="Comma 2 2 2 8" xfId="327"/>
    <cellStyle name="Comma 2 2 2 9" xfId="328"/>
    <cellStyle name="Comma 2 2 3" xfId="36"/>
    <cellStyle name="Comma 2 2 4" xfId="37"/>
    <cellStyle name="Comma 2 2 5" xfId="38"/>
    <cellStyle name="Comma 2 2 6" xfId="39"/>
    <cellStyle name="Comma 2 2 7" xfId="40"/>
    <cellStyle name="Comma 2 2 8" xfId="41"/>
    <cellStyle name="Comma 2 2 9" xfId="42"/>
    <cellStyle name="Comma 2 3" xfId="43"/>
    <cellStyle name="Comma 2 3 2" xfId="329"/>
    <cellStyle name="Comma 2 4" xfId="44"/>
    <cellStyle name="Comma 2 5" xfId="45"/>
    <cellStyle name="Comma 2 6" xfId="46"/>
    <cellStyle name="Comma 2 7" xfId="47"/>
    <cellStyle name="Comma 2 8" xfId="48"/>
    <cellStyle name="Comma 2 9" xfId="49"/>
    <cellStyle name="Comma 2_งานดิน" xfId="330"/>
    <cellStyle name="Comma 20" xfId="331"/>
    <cellStyle name="Comma 21" xfId="332"/>
    <cellStyle name="Comma 22" xfId="333"/>
    <cellStyle name="Comma 23" xfId="334"/>
    <cellStyle name="Comma 24" xfId="335"/>
    <cellStyle name="Comma 25" xfId="336"/>
    <cellStyle name="Comma 26" xfId="337"/>
    <cellStyle name="Comma 27" xfId="338"/>
    <cellStyle name="Comma 28" xfId="339"/>
    <cellStyle name="Comma 29" xfId="340"/>
    <cellStyle name="Comma 3" xfId="50"/>
    <cellStyle name="Comma 3 2" xfId="341"/>
    <cellStyle name="Comma 3 2 2" xfId="342"/>
    <cellStyle name="Comma 3 2 3" xfId="343"/>
    <cellStyle name="Comma 3 2 4" xfId="344"/>
    <cellStyle name="Comma 3 2 5" xfId="345"/>
    <cellStyle name="Comma 3 3" xfId="346"/>
    <cellStyle name="Comma 3 4" xfId="347"/>
    <cellStyle name="Comma 3 5" xfId="348"/>
    <cellStyle name="Comma 30" xfId="349"/>
    <cellStyle name="Comma 31" xfId="350"/>
    <cellStyle name="Comma 32" xfId="351"/>
    <cellStyle name="Comma 33" xfId="352"/>
    <cellStyle name="Comma 34" xfId="353"/>
    <cellStyle name="Comma 35" xfId="354"/>
    <cellStyle name="Comma 36" xfId="355"/>
    <cellStyle name="Comma 37" xfId="356"/>
    <cellStyle name="Comma 38" xfId="357"/>
    <cellStyle name="Comma 39" xfId="358"/>
    <cellStyle name="Comma 4" xfId="51"/>
    <cellStyle name="Comma 4 2" xfId="359"/>
    <cellStyle name="Comma 4 3" xfId="360"/>
    <cellStyle name="Comma 4 4" xfId="361"/>
    <cellStyle name="Comma 4 5" xfId="362"/>
    <cellStyle name="Comma 4 6" xfId="363"/>
    <cellStyle name="Comma 40" xfId="364"/>
    <cellStyle name="Comma 41" xfId="365"/>
    <cellStyle name="Comma 42" xfId="366"/>
    <cellStyle name="Comma 43" xfId="367"/>
    <cellStyle name="Comma 44" xfId="368"/>
    <cellStyle name="Comma 45" xfId="369"/>
    <cellStyle name="Comma 46" xfId="370"/>
    <cellStyle name="Comma 47" xfId="371"/>
    <cellStyle name="Comma 48" xfId="372"/>
    <cellStyle name="Comma 49" xfId="373"/>
    <cellStyle name="Comma 5" xfId="52"/>
    <cellStyle name="Comma 50" xfId="374"/>
    <cellStyle name="Comma 51" xfId="375"/>
    <cellStyle name="Comma 52" xfId="376"/>
    <cellStyle name="Comma 53" xfId="377"/>
    <cellStyle name="Comma 54" xfId="378"/>
    <cellStyle name="Comma 55" xfId="379"/>
    <cellStyle name="Comma 56" xfId="380"/>
    <cellStyle name="Comma 57" xfId="381"/>
    <cellStyle name="Comma 58" xfId="382"/>
    <cellStyle name="Comma 58 2" xfId="383"/>
    <cellStyle name="Comma 59" xfId="384"/>
    <cellStyle name="Comma 6" xfId="53"/>
    <cellStyle name="Comma 6 2" xfId="54"/>
    <cellStyle name="Comma 60" xfId="385"/>
    <cellStyle name="Comma 61" xfId="386"/>
    <cellStyle name="Comma 62" xfId="387"/>
    <cellStyle name="Comma 63" xfId="388"/>
    <cellStyle name="Comma 64" xfId="389"/>
    <cellStyle name="Comma 65" xfId="390"/>
    <cellStyle name="Comma 65 2" xfId="391"/>
    <cellStyle name="Comma 66" xfId="392"/>
    <cellStyle name="Comma 67" xfId="393"/>
    <cellStyle name="Comma 68" xfId="394"/>
    <cellStyle name="Comma 69" xfId="395"/>
    <cellStyle name="Comma 7" xfId="55"/>
    <cellStyle name="Comma 8" xfId="56"/>
    <cellStyle name="Comma 9" xfId="230"/>
    <cellStyle name="Comma 9 2" xfId="396"/>
    <cellStyle name="Comma 9 3" xfId="397"/>
    <cellStyle name="Comma 9 4" xfId="398"/>
    <cellStyle name="Comma 9 5" xfId="399"/>
    <cellStyle name="Comma 9 6" xfId="400"/>
    <cellStyle name="Comma 9 7" xfId="401"/>
    <cellStyle name="Comma 9 8" xfId="402"/>
    <cellStyle name="Comma 9 9" xfId="403"/>
    <cellStyle name="Comma_Sheet1" xfId="57"/>
    <cellStyle name="Comma0" xfId="58"/>
    <cellStyle name="company_title" xfId="404"/>
    <cellStyle name="Currency [00]" xfId="59"/>
    <cellStyle name="Currency 2" xfId="405"/>
    <cellStyle name="Currency 3" xfId="406"/>
    <cellStyle name="Currency0" xfId="60"/>
    <cellStyle name="Date" xfId="61"/>
    <cellStyle name="Date Short" xfId="62"/>
    <cellStyle name="date_format" xfId="407"/>
    <cellStyle name="Enter Currency (0)" xfId="63"/>
    <cellStyle name="Enter Currency (2)" xfId="64"/>
    <cellStyle name="Enter Units (0)" xfId="65"/>
    <cellStyle name="Enter Units (1)" xfId="66"/>
    <cellStyle name="Enter Units (2)" xfId="67"/>
    <cellStyle name="Explanatory Text" xfId="408"/>
    <cellStyle name="Fixed" xfId="68"/>
    <cellStyle name="Good" xfId="409"/>
    <cellStyle name="Grey" xfId="69"/>
    <cellStyle name="Header1" xfId="70"/>
    <cellStyle name="Header2" xfId="71"/>
    <cellStyle name="Heading 1" xfId="410"/>
    <cellStyle name="Heading 2" xfId="411"/>
    <cellStyle name="Heading 3" xfId="412"/>
    <cellStyle name="Heading 4" xfId="413"/>
    <cellStyle name="Hyperlink 2" xfId="414"/>
    <cellStyle name="Hyperlink 3" xfId="415"/>
    <cellStyle name="Hyperlink 4" xfId="416"/>
    <cellStyle name="Input" xfId="417"/>
    <cellStyle name="Input [yellow]" xfId="72"/>
    <cellStyle name="Input_งานดิน" xfId="418"/>
    <cellStyle name="Link Currency (0)" xfId="73"/>
    <cellStyle name="Link Currency (2)" xfId="74"/>
    <cellStyle name="Link Units (0)" xfId="75"/>
    <cellStyle name="Link Units (1)" xfId="76"/>
    <cellStyle name="Link Units (2)" xfId="77"/>
    <cellStyle name="Linked Cell" xfId="419"/>
    <cellStyle name="n" xfId="420"/>
    <cellStyle name="Neutral" xfId="421"/>
    <cellStyle name="Normal" xfId="0" builtinId="0"/>
    <cellStyle name="Normal - Style1" xfId="78"/>
    <cellStyle name="Normal - ต้นแบบ1" xfId="422"/>
    <cellStyle name="Normal 10" xfId="79"/>
    <cellStyle name="Normal 10 2" xfId="80"/>
    <cellStyle name="Normal 10 2 2" xfId="81"/>
    <cellStyle name="Normal 10 2 2 2" xfId="423"/>
    <cellStyle name="Normal 10 2 3" xfId="632"/>
    <cellStyle name="Normal 10 2 4" xfId="424"/>
    <cellStyle name="Normal 10 2 6" xfId="425"/>
    <cellStyle name="Normal 10 3" xfId="82"/>
    <cellStyle name="Normal 10_BSM_BOQ" xfId="426"/>
    <cellStyle name="Normal 11" xfId="83"/>
    <cellStyle name="Normal 11 2" xfId="427"/>
    <cellStyle name="Normal 11 3" xfId="428"/>
    <cellStyle name="Normal 12" xfId="84"/>
    <cellStyle name="Normal 12 2" xfId="429"/>
    <cellStyle name="Normal 13" xfId="233"/>
    <cellStyle name="Normal 13 2" xfId="430"/>
    <cellStyle name="Normal 13 3" xfId="431"/>
    <cellStyle name="Normal 13 4" xfId="432"/>
    <cellStyle name="Normal 13 5" xfId="433"/>
    <cellStyle name="Normal 14" xfId="234"/>
    <cellStyle name="Normal 14 2" xfId="434"/>
    <cellStyle name="Normal 15" xfId="435"/>
    <cellStyle name="Normal 15 2" xfId="436"/>
    <cellStyle name="Normal 15 3" xfId="437"/>
    <cellStyle name="Normal 15 4" xfId="438"/>
    <cellStyle name="Normal 15 5" xfId="439"/>
    <cellStyle name="Normal 16" xfId="440"/>
    <cellStyle name="Normal 16 2" xfId="441"/>
    <cellStyle name="Normal 16 3" xfId="442"/>
    <cellStyle name="Normal 16 4" xfId="443"/>
    <cellStyle name="Normal 16 5" xfId="444"/>
    <cellStyle name="Normal 17" xfId="445"/>
    <cellStyle name="Normal 17 2" xfId="446"/>
    <cellStyle name="Normal 17 3" xfId="447"/>
    <cellStyle name="Normal 17 4" xfId="448"/>
    <cellStyle name="Normal 17 5" xfId="449"/>
    <cellStyle name="Normal 18" xfId="450"/>
    <cellStyle name="Normal 18 2" xfId="451"/>
    <cellStyle name="Normal 18 3" xfId="452"/>
    <cellStyle name="Normal 18 4" xfId="453"/>
    <cellStyle name="Normal 18 5" xfId="454"/>
    <cellStyle name="Normal 19" xfId="455"/>
    <cellStyle name="Normal 19 2" xfId="456"/>
    <cellStyle name="Normal 19 3" xfId="457"/>
    <cellStyle name="Normal 19 4" xfId="458"/>
    <cellStyle name="Normal 19 5" xfId="459"/>
    <cellStyle name="Normal 2" xfId="85"/>
    <cellStyle name="Normal 2 10" xfId="460"/>
    <cellStyle name="Normal 2 11" xfId="461"/>
    <cellStyle name="Normal 2 12" xfId="462"/>
    <cellStyle name="Normal 2 13" xfId="463"/>
    <cellStyle name="Normal 2 14" xfId="464"/>
    <cellStyle name="Normal 2 15" xfId="465"/>
    <cellStyle name="Normal 2 2" xfId="86"/>
    <cellStyle name="Normal 2 2 10" xfId="466"/>
    <cellStyle name="Normal 2 2 11" xfId="467"/>
    <cellStyle name="Normal 2 2 12" xfId="468"/>
    <cellStyle name="Normal 2 2 12 2" xfId="469"/>
    <cellStyle name="Normal 2 2 12 3" xfId="470"/>
    <cellStyle name="Normal 2 2 12 4" xfId="471"/>
    <cellStyle name="Normal 2 2 12 5" xfId="472"/>
    <cellStyle name="Normal 2 2 13" xfId="473"/>
    <cellStyle name="Normal 2 2 14" xfId="474"/>
    <cellStyle name="Normal 2 2 15" xfId="475"/>
    <cellStyle name="Normal 2 2 16" xfId="476"/>
    <cellStyle name="Normal 2 2 17" xfId="477"/>
    <cellStyle name="Normal 2 2 18" xfId="478"/>
    <cellStyle name="Normal 2 2 2" xfId="87"/>
    <cellStyle name="Normal 2 2 2 10" xfId="479"/>
    <cellStyle name="Normal 2 2 2 2" xfId="480"/>
    <cellStyle name="Normal 2 2 2 2 2" xfId="481"/>
    <cellStyle name="Normal 2 2 2 2 2 2" xfId="482"/>
    <cellStyle name="Normal 2 2 2 2 2 3" xfId="483"/>
    <cellStyle name="Normal 2 2 2 2 2 4" xfId="484"/>
    <cellStyle name="Normal 2 2 2 2 2 5" xfId="485"/>
    <cellStyle name="Normal 2 2 2 2 3" xfId="486"/>
    <cellStyle name="Normal 2 2 2 2 4" xfId="487"/>
    <cellStyle name="Normal 2 2 2 2 5" xfId="488"/>
    <cellStyle name="Normal 2 2 2 2 6" xfId="489"/>
    <cellStyle name="Normal 2 2 2 2 7" xfId="490"/>
    <cellStyle name="Normal 2 2 2 2 8" xfId="491"/>
    <cellStyle name="Normal 2 2 2 2 9" xfId="492"/>
    <cellStyle name="Normal 2 2 2 3" xfId="493"/>
    <cellStyle name="Normal 2 2 2 4" xfId="494"/>
    <cellStyle name="Normal 2 2 2 4 2" xfId="495"/>
    <cellStyle name="Normal 2 2 2 4 3" xfId="496"/>
    <cellStyle name="Normal 2 2 2 4 4" xfId="497"/>
    <cellStyle name="Normal 2 2 2 4 5" xfId="498"/>
    <cellStyle name="Normal 2 2 2 5" xfId="499"/>
    <cellStyle name="Normal 2 2 2 6" xfId="500"/>
    <cellStyle name="Normal 2 2 2 7" xfId="501"/>
    <cellStyle name="Normal 2 2 2 8" xfId="502"/>
    <cellStyle name="Normal 2 2 2 9" xfId="503"/>
    <cellStyle name="Normal 2 2 3" xfId="504"/>
    <cellStyle name="Normal 2 2 4" xfId="505"/>
    <cellStyle name="Normal 2 2 5" xfId="506"/>
    <cellStyle name="Normal 2 2 6" xfId="507"/>
    <cellStyle name="Normal 2 2 7" xfId="508"/>
    <cellStyle name="Normal 2 2 8" xfId="509"/>
    <cellStyle name="Normal 2 2 9" xfId="510"/>
    <cellStyle name="Normal 2 3" xfId="88"/>
    <cellStyle name="Normal 2 3 2" xfId="511"/>
    <cellStyle name="Normal 2 4" xfId="512"/>
    <cellStyle name="Normal 2 5" xfId="513"/>
    <cellStyle name="Normal 2 6" xfId="514"/>
    <cellStyle name="Normal 2 7" xfId="515"/>
    <cellStyle name="Normal 2 8" xfId="516"/>
    <cellStyle name="Normal 2 9" xfId="517"/>
    <cellStyle name="Normal 2_(1.5.10)" xfId="518"/>
    <cellStyle name="Normal 20" xfId="519"/>
    <cellStyle name="Normal 21" xfId="520"/>
    <cellStyle name="Normal 21 2" xfId="521"/>
    <cellStyle name="Normal 22" xfId="522"/>
    <cellStyle name="Normal 23" xfId="523"/>
    <cellStyle name="Normal 3" xfId="89"/>
    <cellStyle name="Normal 3 2" xfId="90"/>
    <cellStyle name="Normal 3_(1.5.10)" xfId="524"/>
    <cellStyle name="Normal 4" xfId="91"/>
    <cellStyle name="Normal 4 2" xfId="92"/>
    <cellStyle name="Normal 4 2 2" xfId="525"/>
    <cellStyle name="Normal 4 2 3" xfId="526"/>
    <cellStyle name="Normal 4 3" xfId="527"/>
    <cellStyle name="Normal 4 3 2" xfId="528"/>
    <cellStyle name="Normal 4 3_PKT_BOQ" xfId="529"/>
    <cellStyle name="Normal 5" xfId="93"/>
    <cellStyle name="Normal 5 2" xfId="530"/>
    <cellStyle name="Normal 5 3" xfId="531"/>
    <cellStyle name="Normal 5 4" xfId="532"/>
    <cellStyle name="Normal 6" xfId="94"/>
    <cellStyle name="Normal 7" xfId="95"/>
    <cellStyle name="Normal 7 2" xfId="533"/>
    <cellStyle name="Normal 7 3" xfId="534"/>
    <cellStyle name="Normal 7_SPN2_BOQ._ตัดเพิ่มจากปรับxx6เมย.55" xfId="535"/>
    <cellStyle name="Normal 8" xfId="96"/>
    <cellStyle name="Normal 9" xfId="97"/>
    <cellStyle name="Normal_Sheet1" xfId="98"/>
    <cellStyle name="Normal_อาคารทดสอบหม้อแปลง ฝวจ.ที่ทำการเขตสามเสน" xfId="99"/>
    <cellStyle name="Normale_BoQ00" xfId="536"/>
    <cellStyle name="Note" xfId="537"/>
    <cellStyle name="Output" xfId="538"/>
    <cellStyle name="ParaBirimi [0]_RESULTS" xfId="100"/>
    <cellStyle name="ParaBirimi_RESULTS" xfId="101"/>
    <cellStyle name="Percent" xfId="633" builtinId="5"/>
    <cellStyle name="Percent [0]" xfId="102"/>
    <cellStyle name="Percent [00]" xfId="103"/>
    <cellStyle name="Percent [2]" xfId="104"/>
    <cellStyle name="Percent 2" xfId="105"/>
    <cellStyle name="Percent 2 10" xfId="539"/>
    <cellStyle name="Percent 2 11" xfId="540"/>
    <cellStyle name="Percent 2 12" xfId="541"/>
    <cellStyle name="Percent 2 13" xfId="542"/>
    <cellStyle name="Percent 2 14" xfId="543"/>
    <cellStyle name="Percent 2 2" xfId="106"/>
    <cellStyle name="Percent 2 3" xfId="107"/>
    <cellStyle name="Percent 2 4" xfId="108"/>
    <cellStyle name="Percent 2 5" xfId="109"/>
    <cellStyle name="Percent 2 6" xfId="544"/>
    <cellStyle name="Percent 2 7" xfId="545"/>
    <cellStyle name="Percent 2 8" xfId="546"/>
    <cellStyle name="Percent 2 9" xfId="547"/>
    <cellStyle name="Percent 3" xfId="110"/>
    <cellStyle name="Percent 3 2" xfId="111"/>
    <cellStyle name="Percent 3 2 2" xfId="548"/>
    <cellStyle name="Percent 3 3" xfId="549"/>
    <cellStyle name="Percent 4" xfId="550"/>
    <cellStyle name="Percent 4 2" xfId="551"/>
    <cellStyle name="Percent 4 2 2" xfId="552"/>
    <cellStyle name="Percent 5" xfId="553"/>
    <cellStyle name="Percent 5 2" xfId="554"/>
    <cellStyle name="Percent 5 3" xfId="555"/>
    <cellStyle name="Percent 6" xfId="556"/>
    <cellStyle name="Percent 7" xfId="557"/>
    <cellStyle name="Percent 7 2" xfId="558"/>
    <cellStyle name="Percent 7 3" xfId="559"/>
    <cellStyle name="Percent 7 4" xfId="560"/>
    <cellStyle name="Percent 7 5" xfId="561"/>
    <cellStyle name="Percent 7 6" xfId="562"/>
    <cellStyle name="Percent 7 7" xfId="563"/>
    <cellStyle name="Percent 7 8" xfId="564"/>
    <cellStyle name="Percent 8" xfId="565"/>
    <cellStyle name="Percent 9" xfId="566"/>
    <cellStyle name="PrePop Currency (0)" xfId="112"/>
    <cellStyle name="PrePop Currency (2)" xfId="113"/>
    <cellStyle name="PrePop Units (0)" xfId="114"/>
    <cellStyle name="PrePop Units (1)" xfId="115"/>
    <cellStyle name="PrePop Units (2)" xfId="116"/>
    <cellStyle name="report_title" xfId="567"/>
    <cellStyle name="Standard_6 C2 - Summary of Tender Price - 08 07 30" xfId="568"/>
    <cellStyle name="Style 1" xfId="117"/>
    <cellStyle name="TableColNEDecimal3" xfId="569"/>
    <cellStyle name="TableColStation" xfId="570"/>
    <cellStyle name="Text Indent A" xfId="118"/>
    <cellStyle name="Text Indent B" xfId="119"/>
    <cellStyle name="Text Indent C" xfId="120"/>
    <cellStyle name="Title" xfId="571"/>
    <cellStyle name="Total" xfId="572"/>
    <cellStyle name="Virg? [0]_RESULTS" xfId="121"/>
    <cellStyle name="Virg?_RESULTS" xfId="122"/>
    <cellStyle name="Warning Text" xfId="573"/>
    <cellStyle name="เครื่องหมายจุลภาค 10" xfId="123"/>
    <cellStyle name="เครื่องหมายจุลภาค 10 2" xfId="124"/>
    <cellStyle name="เครื่องหมายจุลภาค 11" xfId="125"/>
    <cellStyle name="เครื่องหมายจุลภาค 11 2" xfId="126"/>
    <cellStyle name="เครื่องหมายจุลภาค 12" xfId="127"/>
    <cellStyle name="เครื่องหมายจุลภาค 12 2" xfId="128"/>
    <cellStyle name="เครื่องหมายจุลภาค 13" xfId="129"/>
    <cellStyle name="เครื่องหมายจุลภาค 13 2" xfId="130"/>
    <cellStyle name="เครื่องหมายจุลภาค 14" xfId="131"/>
    <cellStyle name="เครื่องหมายจุลภาค 14 2" xfId="132"/>
    <cellStyle name="เครื่องหมายจุลภาค 15" xfId="133"/>
    <cellStyle name="เครื่องหมายจุลภาค 16" xfId="134"/>
    <cellStyle name="เครื่องหมายจุลภาค 17" xfId="135"/>
    <cellStyle name="เครื่องหมายจุลภาค 18" xfId="136"/>
    <cellStyle name="เครื่องหมายจุลภาค 18 2" xfId="137"/>
    <cellStyle name="เครื่องหมายจุลภาค 19" xfId="231"/>
    <cellStyle name="เครื่องหมายจุลภาค 2" xfId="138"/>
    <cellStyle name="เครื่องหมายจุลภาค 2 2" xfId="139"/>
    <cellStyle name="เครื่องหมายจุลภาค 2 2 2" xfId="140"/>
    <cellStyle name="เครื่องหมายจุลภาค 2 2 2 2" xfId="141"/>
    <cellStyle name="เครื่องหมายจุลภาค 2 2 2 2 2" xfId="142"/>
    <cellStyle name="เครื่องหมายจุลภาค 2 2 2 2 2 2" xfId="143"/>
    <cellStyle name="เครื่องหมายจุลภาค 2 2 2 2 2 3" xfId="144"/>
    <cellStyle name="เครื่องหมายจุลภาค 2 2 2 2 2 4" xfId="145"/>
    <cellStyle name="เครื่องหมายจุลภาค 2 2 2 2 3" xfId="146"/>
    <cellStyle name="เครื่องหมายจุลภาค 2 2 2 2 4" xfId="147"/>
    <cellStyle name="เครื่องหมายจุลภาค 2 2 2 3" xfId="148"/>
    <cellStyle name="เครื่องหมายจุลภาค 2 2 2 4" xfId="149"/>
    <cellStyle name="เครื่องหมายจุลภาค 2 2 2 5" xfId="150"/>
    <cellStyle name="เครื่องหมายจุลภาค 2 2 3" xfId="151"/>
    <cellStyle name="เครื่องหมายจุลภาค 2 2 4" xfId="152"/>
    <cellStyle name="เครื่องหมายจุลภาค 2 2 4 2" xfId="153"/>
    <cellStyle name="เครื่องหมายจุลภาค 2 2 4 3" xfId="154"/>
    <cellStyle name="เครื่องหมายจุลภาค 2 2 4 4" xfId="155"/>
    <cellStyle name="เครื่องหมายจุลภาค 2 2 5" xfId="156"/>
    <cellStyle name="เครื่องหมายจุลภาค 2 2 6" xfId="157"/>
    <cellStyle name="เครื่องหมายจุลภาค 2 3" xfId="158"/>
    <cellStyle name="เครื่องหมายจุลภาค 2 4" xfId="159"/>
    <cellStyle name="เครื่องหมายจุลภาค 2 6" xfId="160"/>
    <cellStyle name="เครื่องหมายจุลภาค 2 7" xfId="161"/>
    <cellStyle name="เครื่องหมายจุลภาค 2_งานดิน" xfId="574"/>
    <cellStyle name="เครื่องหมายจุลภาค 20" xfId="162"/>
    <cellStyle name="เครื่องหมายจุลภาค 21" xfId="163"/>
    <cellStyle name="เครื่องหมายจุลภาค 3" xfId="164"/>
    <cellStyle name="เครื่องหมายจุลภาค 3 10" xfId="575"/>
    <cellStyle name="เครื่องหมายจุลภาค 3 11" xfId="576"/>
    <cellStyle name="เครื่องหมายจุลภาค 3 12" xfId="577"/>
    <cellStyle name="เครื่องหมายจุลภาค 3 13" xfId="578"/>
    <cellStyle name="เครื่องหมายจุลภาค 3 14" xfId="579"/>
    <cellStyle name="เครื่องหมายจุลภาค 3 15" xfId="580"/>
    <cellStyle name="เครื่องหมายจุลภาค 3 16" xfId="581"/>
    <cellStyle name="เครื่องหมายจุลภาค 3 17" xfId="582"/>
    <cellStyle name="เครื่องหมายจุลภาค 3 18" xfId="583"/>
    <cellStyle name="เครื่องหมายจุลภาค 3 19" xfId="584"/>
    <cellStyle name="เครื่องหมายจุลภาค 3 2" xfId="165"/>
    <cellStyle name="เครื่องหมายจุลภาค 3 2 2" xfId="585"/>
    <cellStyle name="เครื่องหมายจุลภาค 3 20" xfId="586"/>
    <cellStyle name="เครื่องหมายจุลภาค 3 21" xfId="587"/>
    <cellStyle name="เครื่องหมายจุลภาค 3 22" xfId="588"/>
    <cellStyle name="เครื่องหมายจุลภาค 3 23" xfId="589"/>
    <cellStyle name="เครื่องหมายจุลภาค 3 24" xfId="590"/>
    <cellStyle name="เครื่องหมายจุลภาค 3 25" xfId="591"/>
    <cellStyle name="เครื่องหมายจุลภาค 3 26" xfId="592"/>
    <cellStyle name="เครื่องหมายจุลภาค 3 27" xfId="593"/>
    <cellStyle name="เครื่องหมายจุลภาค 3 28" xfId="594"/>
    <cellStyle name="เครื่องหมายจุลภาค 3 29" xfId="595"/>
    <cellStyle name="เครื่องหมายจุลภาค 3 3" xfId="166"/>
    <cellStyle name="เครื่องหมายจุลภาค 3 30" xfId="596"/>
    <cellStyle name="เครื่องหมายจุลภาค 3 31" xfId="597"/>
    <cellStyle name="เครื่องหมายจุลภาค 3 32" xfId="598"/>
    <cellStyle name="เครื่องหมายจุลภาค 3 33" xfId="599"/>
    <cellStyle name="เครื่องหมายจุลภาค 3 34" xfId="600"/>
    <cellStyle name="เครื่องหมายจุลภาค 3 35" xfId="601"/>
    <cellStyle name="เครื่องหมายจุลภาค 3 36" xfId="602"/>
    <cellStyle name="เครื่องหมายจุลภาค 3 37" xfId="603"/>
    <cellStyle name="เครื่องหมายจุลภาค 3 38" xfId="604"/>
    <cellStyle name="เครื่องหมายจุลภาค 3 39" xfId="605"/>
    <cellStyle name="เครื่องหมายจุลภาค 3 4" xfId="167"/>
    <cellStyle name="เครื่องหมายจุลภาค 3 40" xfId="606"/>
    <cellStyle name="เครื่องหมายจุลภาค 3 41" xfId="607"/>
    <cellStyle name="เครื่องหมายจุลภาค 3 42" xfId="608"/>
    <cellStyle name="เครื่องหมายจุลภาค 3 43" xfId="609"/>
    <cellStyle name="เครื่องหมายจุลภาค 3 44" xfId="610"/>
    <cellStyle name="เครื่องหมายจุลภาค 3 45" xfId="611"/>
    <cellStyle name="เครื่องหมายจุลภาค 3 46" xfId="612"/>
    <cellStyle name="เครื่องหมายจุลภาค 3 47" xfId="613"/>
    <cellStyle name="เครื่องหมายจุลภาค 3 48" xfId="614"/>
    <cellStyle name="เครื่องหมายจุลภาค 3 49" xfId="615"/>
    <cellStyle name="เครื่องหมายจุลภาค 3 5" xfId="168"/>
    <cellStyle name="เครื่องหมายจุลภาค 3 6" xfId="616"/>
    <cellStyle name="เครื่องหมายจุลภาค 3 7" xfId="617"/>
    <cellStyle name="เครื่องหมายจุลภาค 3 8" xfId="618"/>
    <cellStyle name="เครื่องหมายจุลภาค 3 9" xfId="619"/>
    <cellStyle name="เครื่องหมายจุลภาค 4" xfId="169"/>
    <cellStyle name="เครื่องหมายจุลภาค 4 2" xfId="170"/>
    <cellStyle name="เครื่องหมายจุลภาค 4 2 2" xfId="620"/>
    <cellStyle name="เครื่องหมายจุลภาค 4 3" xfId="171"/>
    <cellStyle name="เครื่องหมายจุลภาค 4 4" xfId="172"/>
    <cellStyle name="เครื่องหมายจุลภาค 4 5" xfId="173"/>
    <cellStyle name="เครื่องหมายจุลภาค 5" xfId="174"/>
    <cellStyle name="เครื่องหมายจุลภาค 5 2" xfId="175"/>
    <cellStyle name="เครื่องหมายจุลภาค 5 3" xfId="176"/>
    <cellStyle name="เครื่องหมายจุลภาค 5 4" xfId="177"/>
    <cellStyle name="เครื่องหมายจุลภาค 5 5" xfId="178"/>
    <cellStyle name="เครื่องหมายจุลภาค 6" xfId="179"/>
    <cellStyle name="เครื่องหมายจุลภาค 6 2" xfId="180"/>
    <cellStyle name="เครื่องหมายจุลภาค 6 2 2" xfId="181"/>
    <cellStyle name="เครื่องหมายจุลภาค 6 3" xfId="182"/>
    <cellStyle name="เครื่องหมายจุลภาค 7" xfId="183"/>
    <cellStyle name="เครื่องหมายจุลภาค 7 2" xfId="184"/>
    <cellStyle name="เครื่องหมายจุลภาค 8" xfId="185"/>
    <cellStyle name="เครื่องหมายจุลภาค 8 2" xfId="186"/>
    <cellStyle name="เครื่องหมายจุลภาค 9" xfId="187"/>
    <cellStyle name="เครื่องหมายจุลภาค 9 2" xfId="188"/>
    <cellStyle name="เชื่อมโยงหลายมิติ_4_C2-Civil_Works-Cost_Estimate-NK_Structures-2008.09.05" xfId="621"/>
    <cellStyle name="เปอร์เซ็นต์ 2" xfId="218"/>
    <cellStyle name="เปอร์เซ็นต์ 3" xfId="625"/>
    <cellStyle name="เปอร์เซ็นต์ 4" xfId="626"/>
    <cellStyle name="เปอร์เซ็นต์ 5" xfId="627"/>
    <cellStyle name="เปอร์เซ็นต์ 6" xfId="628"/>
    <cellStyle name="เส้นขอบขวา" xfId="629"/>
    <cellStyle name="ตามการเชื่อมโยงหลายมิติ_4_C2-Civil_Works-Cost_Estimate-NK_Structures-2008.09.05" xfId="622"/>
    <cellStyle name="น้บะภฒ_95" xfId="189"/>
    <cellStyle name="ปกติ 10" xfId="190"/>
    <cellStyle name="ปกติ 11" xfId="191"/>
    <cellStyle name="ปกติ 12" xfId="192"/>
    <cellStyle name="ปกติ 15" xfId="193"/>
    <cellStyle name="ปกติ 18" xfId="194"/>
    <cellStyle name="ปกติ 19" xfId="195"/>
    <cellStyle name="ปกติ 2" xfId="196"/>
    <cellStyle name="ปกติ 2 2" xfId="197"/>
    <cellStyle name="ปกติ 2 3" xfId="198"/>
    <cellStyle name="ปกติ 2 4" xfId="199"/>
    <cellStyle name="ปกติ 2 5" xfId="200"/>
    <cellStyle name="ปกติ 2 6" xfId="201"/>
    <cellStyle name="ปกติ 2 7" xfId="202"/>
    <cellStyle name="ปกติ 2_boq อาคารเรียนและจอดรถ นานาชาติ  - EE" xfId="203"/>
    <cellStyle name="ปกติ 22" xfId="204"/>
    <cellStyle name="ปกติ 23" xfId="205"/>
    <cellStyle name="ปกติ 24" xfId="206"/>
    <cellStyle name="ปกติ 3" xfId="207"/>
    <cellStyle name="ปกติ 3 2" xfId="208"/>
    <cellStyle name="ปกติ 3 2 2" xfId="623"/>
    <cellStyle name="ปกติ 3_TPO1_BOQ_ระดับ2.1(Excel2003)" xfId="624"/>
    <cellStyle name="ปกติ 4" xfId="209"/>
    <cellStyle name="ปกติ 4 2" xfId="210"/>
    <cellStyle name="ปกติ 5" xfId="211"/>
    <cellStyle name="ปกติ 5 2" xfId="212"/>
    <cellStyle name="ปกติ 6" xfId="213"/>
    <cellStyle name="ปกติ 6 2" xfId="214"/>
    <cellStyle name="ปกติ 7" xfId="215"/>
    <cellStyle name="ปกติ 7 2" xfId="216"/>
    <cellStyle name="ปกติ 8" xfId="232"/>
    <cellStyle name="ปกติ 9" xfId="217"/>
    <cellStyle name="ฤธถ [0]_95" xfId="219"/>
    <cellStyle name="ฤธถ_95" xfId="220"/>
    <cellStyle name="ล๋ศญ [0]_95" xfId="221"/>
    <cellStyle name="ล๋ศญ_95" xfId="222"/>
    <cellStyle name="ลักษณะ 1" xfId="223"/>
    <cellStyle name="ลักษณะ 1 2" xfId="224"/>
    <cellStyle name="ลักษณะ 1 3" xfId="225"/>
    <cellStyle name="ลักษณะ 1 4" xfId="226"/>
    <cellStyle name="ลักษณะ 1 5" xfId="227"/>
    <cellStyle name="ลักษณะ 1_แบ่งงวดงาน_SiMCT" xfId="228"/>
    <cellStyle name="วฅมุ_4ฟ๙ฝวภ๛" xfId="229"/>
    <cellStyle name="未定義" xfId="630"/>
    <cellStyle name="標準_キンタ直接工事費 施工単価一覧" xfId="631"/>
  </cellStyles>
  <dxfs count="0"/>
  <tableStyles count="0" defaultTableStyle="TableStyleMedium9" defaultPivotStyle="PivotStyleLight16"/>
  <colors>
    <mruColors>
      <color rgb="FF99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0</xdr:row>
      <xdr:rowOff>104775</xdr:rowOff>
    </xdr:from>
    <xdr:to>
      <xdr:col>6</xdr:col>
      <xdr:colOff>809625</xdr:colOff>
      <xdr:row>1</xdr:row>
      <xdr:rowOff>114300</xdr:rowOff>
    </xdr:to>
    <xdr:pic>
      <xdr:nvPicPr>
        <xdr:cNvPr id="104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809625</xdr:colOff>
      <xdr:row>3</xdr:row>
      <xdr:rowOff>104775</xdr:rowOff>
    </xdr:from>
    <xdr:to>
      <xdr:col>6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809625</xdr:colOff>
      <xdr:row>0</xdr:row>
      <xdr:rowOff>104775</xdr:rowOff>
    </xdr:from>
    <xdr:to>
      <xdr:col>6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3</xdr:row>
      <xdr:rowOff>104775</xdr:rowOff>
    </xdr:from>
    <xdr:to>
      <xdr:col>9</xdr:col>
      <xdr:colOff>809625</xdr:colOff>
      <xdr:row>4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0</xdr:row>
      <xdr:rowOff>104775</xdr:rowOff>
    </xdr:from>
    <xdr:to>
      <xdr:col>9</xdr:col>
      <xdr:colOff>809625</xdr:colOff>
      <xdr:row>1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809625</xdr:colOff>
      <xdr:row>3</xdr:row>
      <xdr:rowOff>104775</xdr:rowOff>
    </xdr:from>
    <xdr:to>
      <xdr:col>9</xdr:col>
      <xdr:colOff>809625</xdr:colOff>
      <xdr:row>4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104775</xdr:rowOff>
    </xdr:from>
    <xdr:to>
      <xdr:col>3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3</xdr:row>
      <xdr:rowOff>104775</xdr:rowOff>
    </xdr:from>
    <xdr:to>
      <xdr:col>3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19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0</xdr:row>
      <xdr:rowOff>104775</xdr:rowOff>
    </xdr:from>
    <xdr:to>
      <xdr:col>3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04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3</xdr:row>
      <xdr:rowOff>104775</xdr:rowOff>
    </xdr:from>
    <xdr:to>
      <xdr:col>10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382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3</xdr:row>
      <xdr:rowOff>104775</xdr:rowOff>
    </xdr:from>
    <xdr:to>
      <xdr:col>10</xdr:col>
      <xdr:colOff>809625</xdr:colOff>
      <xdr:row>4</xdr:row>
      <xdr:rowOff>114300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382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104775</xdr:rowOff>
    </xdr:from>
    <xdr:to>
      <xdr:col>10</xdr:col>
      <xdr:colOff>809625</xdr:colOff>
      <xdr:row>1</xdr:row>
      <xdr:rowOff>114300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47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7;&#3640;&#3604;&#3591;&#3634;&#360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งวด"/>
      <sheetName val="สมุดงาน1"/>
    </sheetNames>
    <definedNames>
      <definedName name="มาโคร72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="90" zoomScaleNormal="100" zoomScaleSheetLayoutView="90" workbookViewId="0">
      <selection activeCell="B17" sqref="B17:G17"/>
    </sheetView>
  </sheetViews>
  <sheetFormatPr defaultColWidth="7.28515625" defaultRowHeight="30.75"/>
  <cols>
    <col min="1" max="1" width="7.42578125" style="17" customWidth="1"/>
    <col min="2" max="3" width="6.7109375" style="17" customWidth="1"/>
    <col min="4" max="4" width="39.140625" style="17" customWidth="1"/>
    <col min="5" max="5" width="24.7109375" style="17" customWidth="1"/>
    <col min="6" max="6" width="26.42578125" style="17" customWidth="1"/>
    <col min="7" max="7" width="24.7109375" style="17" customWidth="1"/>
    <col min="8" max="8" width="9.140625" style="17" customWidth="1"/>
    <col min="9" max="9" width="16.7109375" style="16" customWidth="1"/>
    <col min="10" max="10" width="14.7109375" style="16" customWidth="1"/>
    <col min="11" max="11" width="16.7109375" style="16" customWidth="1"/>
    <col min="12" max="12" width="14.7109375" style="16" customWidth="1"/>
    <col min="13" max="253" width="9.140625" style="17" customWidth="1"/>
    <col min="254" max="16384" width="7.28515625" style="17"/>
  </cols>
  <sheetData>
    <row r="1" spans="1:12" ht="24" customHeight="1">
      <c r="A1" s="283" t="s">
        <v>27</v>
      </c>
      <c r="B1" s="283"/>
      <c r="C1" s="283"/>
      <c r="D1" s="283"/>
      <c r="E1" s="283"/>
      <c r="F1" s="283"/>
      <c r="G1" s="283"/>
      <c r="H1" s="15"/>
    </row>
    <row r="2" spans="1:12" s="19" customFormat="1" ht="24" customHeight="1">
      <c r="A2" s="99" t="s">
        <v>187</v>
      </c>
      <c r="B2" s="100"/>
      <c r="C2" s="100"/>
      <c r="D2" s="101"/>
      <c r="E2" s="101"/>
      <c r="F2" s="101"/>
      <c r="G2" s="102" t="s">
        <v>32</v>
      </c>
      <c r="H2" s="18"/>
      <c r="I2" s="16"/>
      <c r="J2" s="16"/>
      <c r="K2" s="16"/>
      <c r="L2" s="16"/>
    </row>
    <row r="3" spans="1:12" s="19" customFormat="1" ht="24" customHeight="1">
      <c r="A3" s="99" t="s">
        <v>189</v>
      </c>
      <c r="B3" s="100"/>
      <c r="C3" s="100"/>
      <c r="D3" s="101"/>
      <c r="E3" s="101"/>
      <c r="F3" s="101"/>
      <c r="G3" s="101"/>
      <c r="H3" s="18"/>
      <c r="I3" s="16"/>
      <c r="J3" s="16"/>
      <c r="K3" s="16"/>
      <c r="L3" s="16"/>
    </row>
    <row r="4" spans="1:12" s="19" customFormat="1" ht="24" customHeight="1">
      <c r="A4" s="99" t="s">
        <v>188</v>
      </c>
      <c r="B4" s="100"/>
      <c r="C4" s="100"/>
      <c r="D4" s="101"/>
      <c r="E4" s="101"/>
      <c r="F4" s="101"/>
      <c r="G4" s="101"/>
      <c r="H4" s="18"/>
      <c r="I4" s="16"/>
      <c r="J4" s="16"/>
      <c r="K4" s="16"/>
      <c r="L4" s="16"/>
    </row>
    <row r="5" spans="1:12" s="19" customFormat="1" ht="24" customHeight="1" thickBot="1">
      <c r="A5" s="103" t="s">
        <v>180</v>
      </c>
      <c r="B5" s="103"/>
      <c r="C5" s="103"/>
      <c r="D5" s="104"/>
      <c r="E5" s="105"/>
      <c r="F5" s="105"/>
      <c r="G5" s="106" t="s">
        <v>28</v>
      </c>
      <c r="H5" s="18"/>
      <c r="I5" s="16"/>
      <c r="J5" s="16"/>
      <c r="K5" s="16"/>
      <c r="L5" s="16"/>
    </row>
    <row r="6" spans="1:12" s="24" customFormat="1" ht="42" customHeight="1" thickBot="1">
      <c r="A6" s="20" t="s">
        <v>0</v>
      </c>
      <c r="B6" s="21"/>
      <c r="C6" s="21"/>
      <c r="D6" s="281" t="s">
        <v>1</v>
      </c>
      <c r="E6" s="282"/>
      <c r="F6" s="22" t="s">
        <v>2</v>
      </c>
      <c r="G6" s="23" t="s">
        <v>3</v>
      </c>
      <c r="I6" s="25"/>
      <c r="J6" s="25"/>
      <c r="K6" s="25"/>
      <c r="L6" s="25"/>
    </row>
    <row r="7" spans="1:12" s="24" customFormat="1" ht="24">
      <c r="A7" s="26">
        <v>1</v>
      </c>
      <c r="B7" s="150" t="s">
        <v>81</v>
      </c>
      <c r="C7" s="27"/>
      <c r="D7" s="27"/>
      <c r="E7" s="28"/>
      <c r="F7" s="275">
        <f>ปร.5_1!I20</f>
        <v>0</v>
      </c>
      <c r="G7" s="29"/>
      <c r="I7" s="16"/>
      <c r="J7" s="16"/>
      <c r="K7" s="16"/>
      <c r="L7" s="16"/>
    </row>
    <row r="8" spans="1:12" s="24" customFormat="1" ht="24">
      <c r="A8" s="151">
        <v>2</v>
      </c>
      <c r="B8" s="30" t="s">
        <v>79</v>
      </c>
      <c r="C8" s="31"/>
      <c r="D8" s="34"/>
      <c r="E8" s="35"/>
      <c r="F8" s="271">
        <f>ปร.5_2!I20</f>
        <v>0</v>
      </c>
      <c r="G8" s="32"/>
      <c r="I8" s="16"/>
      <c r="J8" s="16"/>
      <c r="K8" s="16"/>
      <c r="L8" s="16"/>
    </row>
    <row r="9" spans="1:12" s="24" customFormat="1" ht="24">
      <c r="A9" s="151">
        <v>3</v>
      </c>
      <c r="B9" s="30" t="s">
        <v>80</v>
      </c>
      <c r="C9" s="31"/>
      <c r="D9" s="31"/>
      <c r="E9" s="38"/>
      <c r="F9" s="272">
        <v>0</v>
      </c>
      <c r="G9" s="32"/>
      <c r="I9" s="16"/>
      <c r="J9" s="16"/>
      <c r="K9" s="16"/>
      <c r="L9" s="16"/>
    </row>
    <row r="10" spans="1:12" s="24" customFormat="1" ht="24">
      <c r="A10" s="36"/>
      <c r="B10" s="33"/>
      <c r="C10" s="37"/>
      <c r="D10" s="31"/>
      <c r="E10" s="38"/>
      <c r="F10" s="272"/>
      <c r="G10" s="32"/>
      <c r="I10" s="16"/>
      <c r="J10" s="16"/>
      <c r="K10" s="16"/>
      <c r="L10" s="16"/>
    </row>
    <row r="11" spans="1:12" s="24" customFormat="1" ht="24">
      <c r="A11" s="36"/>
      <c r="B11" s="37"/>
      <c r="C11" s="37"/>
      <c r="D11" s="31"/>
      <c r="E11" s="38"/>
      <c r="F11" s="272"/>
      <c r="G11" s="32"/>
      <c r="I11" s="16"/>
      <c r="J11" s="16"/>
      <c r="K11" s="16"/>
      <c r="L11" s="16"/>
    </row>
    <row r="12" spans="1:12" s="24" customFormat="1" ht="24">
      <c r="A12" s="36"/>
      <c r="B12" s="37"/>
      <c r="C12" s="37"/>
      <c r="D12" s="31"/>
      <c r="E12" s="38"/>
      <c r="F12" s="272"/>
      <c r="G12" s="32"/>
      <c r="I12" s="16"/>
      <c r="J12" s="16"/>
      <c r="K12" s="16"/>
      <c r="L12" s="16"/>
    </row>
    <row r="13" spans="1:12" s="24" customFormat="1" ht="24">
      <c r="A13" s="36"/>
      <c r="B13" s="37"/>
      <c r="C13" s="37"/>
      <c r="D13" s="31"/>
      <c r="E13" s="38"/>
      <c r="F13" s="272"/>
      <c r="G13" s="32"/>
      <c r="I13" s="16"/>
      <c r="J13" s="16"/>
      <c r="K13" s="16"/>
      <c r="L13" s="16"/>
    </row>
    <row r="14" spans="1:12" s="24" customFormat="1" ht="24.75" thickBot="1">
      <c r="A14" s="107"/>
      <c r="B14" s="108"/>
      <c r="C14" s="108"/>
      <c r="D14" s="109"/>
      <c r="E14" s="110"/>
      <c r="F14" s="273"/>
      <c r="G14" s="111"/>
      <c r="I14" s="16"/>
      <c r="J14" s="16"/>
      <c r="K14" s="16"/>
      <c r="L14" s="16"/>
    </row>
    <row r="15" spans="1:12" s="113" customFormat="1" ht="27.75">
      <c r="A15" s="290" t="s">
        <v>8</v>
      </c>
      <c r="B15" s="287" t="s">
        <v>29</v>
      </c>
      <c r="C15" s="288"/>
      <c r="D15" s="288"/>
      <c r="E15" s="289"/>
      <c r="F15" s="274">
        <f>SUM(F7:F14)</f>
        <v>0</v>
      </c>
      <c r="G15" s="112"/>
      <c r="I15" s="114"/>
      <c r="J15" s="114"/>
      <c r="K15" s="114"/>
      <c r="L15" s="114"/>
    </row>
    <row r="16" spans="1:12" s="113" customFormat="1" ht="28.5" thickBot="1">
      <c r="A16" s="291"/>
      <c r="B16" s="284" t="s">
        <v>30</v>
      </c>
      <c r="C16" s="285"/>
      <c r="D16" s="285"/>
      <c r="E16" s="286"/>
      <c r="F16" s="266">
        <f>ROUNDDOWN(F15,-4)</f>
        <v>0</v>
      </c>
      <c r="G16" s="115"/>
      <c r="I16" s="114"/>
      <c r="J16" s="114"/>
      <c r="K16" s="114"/>
      <c r="L16" s="114"/>
    </row>
    <row r="17" spans="1:12" s="113" customFormat="1" ht="28.5" thickBot="1">
      <c r="A17" s="292"/>
      <c r="B17" s="293" t="str">
        <f>"ราคากลาง ("&amp;BAHTTEXT(F16)&amp;")"</f>
        <v>ราคากลาง (ศูนย์บาทถ้วน)</v>
      </c>
      <c r="C17" s="294"/>
      <c r="D17" s="294"/>
      <c r="E17" s="294"/>
      <c r="F17" s="294"/>
      <c r="G17" s="295"/>
      <c r="H17" s="211"/>
      <c r="I17" s="114"/>
      <c r="J17" s="114"/>
      <c r="K17" s="114"/>
      <c r="L17" s="114"/>
    </row>
    <row r="19" spans="1:12">
      <c r="F19" s="16"/>
    </row>
    <row r="20" spans="1:12">
      <c r="F20" s="16"/>
    </row>
  </sheetData>
  <mergeCells count="6">
    <mergeCell ref="D6:E6"/>
    <mergeCell ref="A1:G1"/>
    <mergeCell ref="B16:E16"/>
    <mergeCell ref="B15:E15"/>
    <mergeCell ref="A15:A17"/>
    <mergeCell ref="B17:G17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70" zoomScaleNormal="100" zoomScaleSheetLayoutView="70" zoomScalePageLayoutView="90" workbookViewId="0">
      <selection activeCell="M12" sqref="M12"/>
    </sheetView>
  </sheetViews>
  <sheetFormatPr defaultColWidth="9" defaultRowHeight="17.25"/>
  <cols>
    <col min="1" max="1" width="6.85546875" style="39" customWidth="1"/>
    <col min="2" max="2" width="5" style="39" customWidth="1"/>
    <col min="3" max="3" width="11.28515625" style="39" customWidth="1"/>
    <col min="4" max="4" width="14.140625" style="39" customWidth="1"/>
    <col min="5" max="5" width="6.42578125" style="39" bestFit="1" customWidth="1"/>
    <col min="6" max="6" width="20.42578125" style="39" customWidth="1"/>
    <col min="7" max="7" width="18.42578125" style="39" customWidth="1"/>
    <col min="8" max="8" width="11.7109375" style="39" customWidth="1"/>
    <col min="9" max="10" width="20.7109375" style="39" customWidth="1"/>
    <col min="11" max="11" width="19.42578125" style="39" customWidth="1"/>
    <col min="12" max="12" width="12.7109375" style="39" hidden="1" customWidth="1"/>
    <col min="13" max="13" width="18.140625" style="39" customWidth="1"/>
    <col min="14" max="16384" width="9" style="39"/>
  </cols>
  <sheetData>
    <row r="1" spans="1:13" ht="24" customHeight="1">
      <c r="A1" s="298" t="s">
        <v>31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3" s="24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40"/>
      <c r="C2" s="40"/>
      <c r="D2" s="40"/>
      <c r="E2" s="41"/>
      <c r="F2" s="41"/>
      <c r="G2" s="41"/>
      <c r="H2" s="41"/>
      <c r="I2" s="41"/>
      <c r="J2" s="102" t="s">
        <v>54</v>
      </c>
    </row>
    <row r="3" spans="1:13" s="24" customFormat="1" ht="24" customHeight="1">
      <c r="A3" s="99" t="str">
        <f>ปร.6!A3</f>
        <v>เจ้าของโครงการ  คณะสังคมวิทยาและมานุษยวิทยาเชิงกายภาพ</v>
      </c>
      <c r="B3" s="40"/>
      <c r="C3" s="40"/>
      <c r="D3" s="40"/>
      <c r="E3" s="41"/>
      <c r="F3" s="41"/>
      <c r="G3" s="41"/>
      <c r="H3" s="41"/>
      <c r="I3" s="41"/>
      <c r="J3" s="41"/>
    </row>
    <row r="4" spans="1:13" s="24" customFormat="1" ht="24" customHeight="1">
      <c r="A4" s="99" t="str">
        <f>ปร.6!A4</f>
        <v>สถานที่ก่อสร้าง  ชั้น 1 อาคารคณะสังคมสงเคราะห์ศาสตร์ มหาวิทยาธรรมศาสตร์ ศูนย์ท่าพระจันทร์</v>
      </c>
      <c r="B4" s="40"/>
      <c r="C4" s="40"/>
      <c r="D4" s="40"/>
      <c r="E4" s="42"/>
      <c r="F4" s="42"/>
      <c r="G4" s="42"/>
      <c r="H4" s="42"/>
      <c r="I4" s="42"/>
      <c r="J4" s="42"/>
    </row>
    <row r="5" spans="1:13" s="24" customFormat="1" ht="24" customHeight="1" thickBot="1">
      <c r="A5" s="103" t="str">
        <f>ปร.6!A5</f>
        <v>คำนวนราคากลางเมื่อ 18 มิถุนายน 2561</v>
      </c>
      <c r="B5" s="117"/>
      <c r="C5" s="117"/>
      <c r="D5" s="117"/>
      <c r="E5" s="117"/>
      <c r="F5" s="117"/>
      <c r="G5" s="117"/>
      <c r="H5" s="117"/>
      <c r="I5" s="117"/>
      <c r="J5" s="118" t="s">
        <v>28</v>
      </c>
    </row>
    <row r="6" spans="1:13" s="24" customFormat="1" ht="42" customHeight="1" thickBot="1">
      <c r="A6" s="20" t="s">
        <v>0</v>
      </c>
      <c r="B6" s="299" t="s">
        <v>1</v>
      </c>
      <c r="C6" s="299"/>
      <c r="D6" s="299"/>
      <c r="E6" s="299"/>
      <c r="F6" s="299"/>
      <c r="G6" s="122" t="s">
        <v>5</v>
      </c>
      <c r="H6" s="120" t="s">
        <v>6</v>
      </c>
      <c r="I6" s="121" t="s">
        <v>2</v>
      </c>
      <c r="J6" s="23" t="s">
        <v>3</v>
      </c>
    </row>
    <row r="7" spans="1:13" s="24" customFormat="1" ht="24" customHeight="1">
      <c r="A7" s="127">
        <v>1</v>
      </c>
      <c r="B7" s="129" t="s">
        <v>112</v>
      </c>
      <c r="C7" s="130"/>
      <c r="D7" s="130"/>
      <c r="E7" s="130"/>
      <c r="F7" s="131"/>
      <c r="G7" s="123">
        <f>ปริมาณงานสรุป!C13</f>
        <v>0</v>
      </c>
      <c r="H7" s="63">
        <v>1.3012999999999999</v>
      </c>
      <c r="I7" s="119">
        <f t="shared" ref="I7:I13" si="0">SUM(G7*H7)</f>
        <v>0</v>
      </c>
      <c r="J7" s="124"/>
      <c r="M7" s="45"/>
    </row>
    <row r="8" spans="1:13" s="24" customFormat="1" ht="24" customHeight="1" thickBot="1">
      <c r="A8" s="128"/>
      <c r="B8" s="132"/>
      <c r="C8" s="40"/>
      <c r="D8" s="40"/>
      <c r="E8" s="40"/>
      <c r="F8" s="133"/>
      <c r="G8" s="46"/>
      <c r="H8" s="43"/>
      <c r="I8" s="44"/>
      <c r="J8" s="47"/>
      <c r="L8" s="48"/>
      <c r="M8" s="45"/>
    </row>
    <row r="9" spans="1:13" s="24" customFormat="1" ht="24" customHeight="1" thickTop="1" thickBot="1">
      <c r="A9" s="128"/>
      <c r="B9" s="132"/>
      <c r="C9" s="40"/>
      <c r="D9" s="40"/>
      <c r="E9" s="40"/>
      <c r="F9" s="133"/>
      <c r="G9" s="46"/>
      <c r="H9" s="43"/>
      <c r="I9" s="44"/>
      <c r="J9" s="47"/>
      <c r="L9" s="48"/>
      <c r="M9" s="45"/>
    </row>
    <row r="10" spans="1:13" s="24" customFormat="1" ht="24" customHeight="1" thickTop="1" thickBot="1">
      <c r="A10" s="128"/>
      <c r="B10" s="132"/>
      <c r="C10" s="40"/>
      <c r="D10" s="40"/>
      <c r="E10" s="40"/>
      <c r="F10" s="133"/>
      <c r="G10" s="46"/>
      <c r="H10" s="43"/>
      <c r="I10" s="44"/>
      <c r="J10" s="47"/>
      <c r="L10" s="48"/>
      <c r="M10" s="45"/>
    </row>
    <row r="11" spans="1:13" s="24" customFormat="1" ht="24" customHeight="1" thickTop="1">
      <c r="A11" s="128"/>
      <c r="B11" s="116"/>
      <c r="C11" s="31"/>
      <c r="D11" s="31"/>
      <c r="E11" s="31"/>
      <c r="F11" s="134"/>
      <c r="G11" s="49"/>
      <c r="H11" s="43"/>
      <c r="I11" s="44"/>
      <c r="J11" s="47"/>
      <c r="L11" s="50"/>
      <c r="M11" s="45"/>
    </row>
    <row r="12" spans="1:13" s="24" customFormat="1" ht="24" customHeight="1" thickBot="1">
      <c r="A12" s="128"/>
      <c r="B12" s="132"/>
      <c r="C12" s="40"/>
      <c r="D12" s="40"/>
      <c r="E12" s="40"/>
      <c r="F12" s="133"/>
      <c r="G12" s="46"/>
      <c r="H12" s="43"/>
      <c r="I12" s="44"/>
      <c r="J12" s="47"/>
      <c r="L12" s="48"/>
      <c r="M12" s="45"/>
    </row>
    <row r="13" spans="1:13" s="139" customFormat="1" ht="24" customHeight="1" thickTop="1">
      <c r="A13" s="135"/>
      <c r="B13" s="305" t="s">
        <v>33</v>
      </c>
      <c r="C13" s="306"/>
      <c r="D13" s="306"/>
      <c r="E13" s="306"/>
      <c r="F13" s="307"/>
      <c r="G13" s="232">
        <f>SUM(G7:G12)</f>
        <v>0</v>
      </c>
      <c r="H13" s="136">
        <f>+H7</f>
        <v>1.3012999999999999</v>
      </c>
      <c r="I13" s="137">
        <f t="shared" si="0"/>
        <v>0</v>
      </c>
      <c r="J13" s="138"/>
      <c r="L13" s="50"/>
      <c r="M13" s="140"/>
    </row>
    <row r="14" spans="1:13" s="24" customFormat="1" ht="24" customHeight="1">
      <c r="A14" s="51"/>
      <c r="B14" s="52"/>
      <c r="C14" s="53"/>
      <c r="D14" s="53"/>
      <c r="E14" s="53"/>
      <c r="F14" s="54"/>
      <c r="G14" s="55"/>
      <c r="H14" s="56"/>
      <c r="I14" s="57"/>
      <c r="J14" s="72"/>
    </row>
    <row r="15" spans="1:13" s="24" customFormat="1" ht="24" customHeight="1">
      <c r="A15" s="58"/>
      <c r="B15" s="300" t="s">
        <v>7</v>
      </c>
      <c r="C15" s="301"/>
      <c r="D15" s="301"/>
      <c r="E15" s="301"/>
      <c r="F15" s="302"/>
      <c r="G15" s="212"/>
      <c r="H15" s="59"/>
      <c r="I15" s="60"/>
      <c r="J15" s="61"/>
    </row>
    <row r="16" spans="1:13" s="24" customFormat="1" ht="24" customHeight="1">
      <c r="A16" s="62"/>
      <c r="B16" s="218" t="s">
        <v>34</v>
      </c>
      <c r="C16" s="219"/>
      <c r="D16" s="220">
        <v>0</v>
      </c>
      <c r="E16" s="226"/>
      <c r="F16" s="227"/>
      <c r="G16" s="141"/>
      <c r="H16" s="142"/>
      <c r="I16" s="143"/>
      <c r="J16" s="125"/>
    </row>
    <row r="17" spans="1:10" s="24" customFormat="1" ht="24" customHeight="1">
      <c r="A17" s="64"/>
      <c r="B17" s="33" t="s">
        <v>35</v>
      </c>
      <c r="C17" s="221"/>
      <c r="D17" s="222">
        <v>0.05</v>
      </c>
      <c r="E17" s="228"/>
      <c r="F17" s="229"/>
      <c r="G17" s="65"/>
      <c r="H17" s="43"/>
      <c r="I17" s="144"/>
      <c r="J17" s="47"/>
    </row>
    <row r="18" spans="1:10" s="24" customFormat="1" ht="24" customHeight="1">
      <c r="A18" s="64"/>
      <c r="B18" s="33" t="s">
        <v>36</v>
      </c>
      <c r="C18" s="221"/>
      <c r="D18" s="222">
        <v>0.06</v>
      </c>
      <c r="E18" s="228"/>
      <c r="F18" s="229"/>
      <c r="G18" s="65"/>
      <c r="H18" s="43"/>
      <c r="I18" s="144"/>
      <c r="J18" s="47"/>
    </row>
    <row r="19" spans="1:10" s="24" customFormat="1" ht="24" customHeight="1" thickBot="1">
      <c r="A19" s="66"/>
      <c r="B19" s="223" t="s">
        <v>37</v>
      </c>
      <c r="C19" s="224"/>
      <c r="D19" s="225">
        <v>7.0000000000000007E-2</v>
      </c>
      <c r="E19" s="230"/>
      <c r="F19" s="231"/>
      <c r="G19" s="51"/>
      <c r="H19" s="56"/>
      <c r="I19" s="145"/>
      <c r="J19" s="126"/>
    </row>
    <row r="20" spans="1:10" s="139" customFormat="1" ht="24" customHeight="1">
      <c r="A20" s="296" t="s">
        <v>8</v>
      </c>
      <c r="B20" s="303" t="s">
        <v>4</v>
      </c>
      <c r="C20" s="304"/>
      <c r="D20" s="304"/>
      <c r="E20" s="304"/>
      <c r="F20" s="304"/>
      <c r="G20" s="304"/>
      <c r="H20" s="304"/>
      <c r="I20" s="147">
        <f>I13</f>
        <v>0</v>
      </c>
      <c r="J20" s="148"/>
    </row>
    <row r="21" spans="1:10" s="139" customFormat="1" ht="24" customHeight="1" thickBot="1">
      <c r="A21" s="297"/>
      <c r="B21" s="308" t="s">
        <v>9</v>
      </c>
      <c r="C21" s="309"/>
      <c r="D21" s="309"/>
      <c r="E21" s="310"/>
      <c r="F21" s="310"/>
      <c r="G21" s="310"/>
      <c r="H21" s="310"/>
      <c r="I21" s="146">
        <f>SUM(I20)</f>
        <v>0</v>
      </c>
      <c r="J21" s="149"/>
    </row>
    <row r="22" spans="1:10" s="24" customFormat="1" ht="24" customHeight="1">
      <c r="A22" s="67"/>
      <c r="B22" s="68"/>
      <c r="C22" s="68"/>
      <c r="D22" s="68"/>
      <c r="E22" s="69"/>
      <c r="F22" s="70"/>
      <c r="G22" s="70"/>
      <c r="H22" s="71"/>
      <c r="I22" s="71"/>
      <c r="J22" s="71"/>
    </row>
    <row r="23" spans="1:10" ht="24" customHeight="1">
      <c r="A23" s="39" t="s">
        <v>25</v>
      </c>
    </row>
    <row r="24" spans="1:10" ht="24" customHeight="1"/>
    <row r="25" spans="1:10" ht="22.5" customHeight="1"/>
    <row r="26" spans="1:10" ht="22.5" customHeight="1"/>
    <row r="27" spans="1:10" ht="22.5" customHeight="1"/>
  </sheetData>
  <mergeCells count="8">
    <mergeCell ref="A20:A21"/>
    <mergeCell ref="A1:J1"/>
    <mergeCell ref="B6:F6"/>
    <mergeCell ref="B15:F15"/>
    <mergeCell ref="B20:H20"/>
    <mergeCell ref="B13:F13"/>
    <mergeCell ref="B21:D21"/>
    <mergeCell ref="E21:H21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70" zoomScaleNormal="100" zoomScaleSheetLayoutView="70" zoomScalePageLayoutView="90" workbookViewId="0">
      <selection activeCell="A5" sqref="A5"/>
    </sheetView>
  </sheetViews>
  <sheetFormatPr defaultColWidth="9" defaultRowHeight="17.25"/>
  <cols>
    <col min="1" max="1" width="6.85546875" style="39" customWidth="1"/>
    <col min="2" max="2" width="5" style="39" customWidth="1"/>
    <col min="3" max="3" width="11.28515625" style="39" customWidth="1"/>
    <col min="4" max="4" width="14.140625" style="39" customWidth="1"/>
    <col min="5" max="5" width="6.42578125" style="39" bestFit="1" customWidth="1"/>
    <col min="6" max="6" width="20.42578125" style="39" customWidth="1"/>
    <col min="7" max="7" width="18.42578125" style="39" customWidth="1"/>
    <col min="8" max="8" width="11.7109375" style="39" customWidth="1"/>
    <col min="9" max="10" width="20.7109375" style="39" customWidth="1"/>
    <col min="11" max="11" width="19.42578125" style="39" customWidth="1"/>
    <col min="12" max="12" width="12.7109375" style="39" hidden="1" customWidth="1"/>
    <col min="13" max="13" width="18.140625" style="39" customWidth="1"/>
    <col min="14" max="16384" width="9" style="39"/>
  </cols>
  <sheetData>
    <row r="1" spans="1:13" ht="24" customHeight="1">
      <c r="A1" s="298" t="s">
        <v>31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3" s="24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40"/>
      <c r="C2" s="40"/>
      <c r="D2" s="40"/>
      <c r="E2" s="41"/>
      <c r="F2" s="41"/>
      <c r="G2" s="41"/>
      <c r="H2" s="41"/>
      <c r="I2" s="41"/>
      <c r="J2" s="102" t="s">
        <v>111</v>
      </c>
    </row>
    <row r="3" spans="1:13" s="24" customFormat="1" ht="24" customHeight="1">
      <c r="A3" s="99" t="str">
        <f>ปร.6!A3</f>
        <v>เจ้าของโครงการ  คณะสังคมวิทยาและมานุษยวิทยาเชิงกายภาพ</v>
      </c>
      <c r="B3" s="40"/>
      <c r="C3" s="40"/>
      <c r="D3" s="40"/>
      <c r="E3" s="41"/>
      <c r="F3" s="41"/>
      <c r="G3" s="41"/>
      <c r="H3" s="41"/>
      <c r="I3" s="41"/>
      <c r="J3" s="41"/>
    </row>
    <row r="4" spans="1:13" s="24" customFormat="1" ht="24" customHeight="1">
      <c r="A4" s="99" t="str">
        <f>ปร.6!A4</f>
        <v>สถานที่ก่อสร้าง  ชั้น 1 อาคารคณะสังคมสงเคราะห์ศาสตร์ มหาวิทยาธรรมศาสตร์ ศูนย์ท่าพระจันทร์</v>
      </c>
      <c r="B4" s="40"/>
      <c r="C4" s="40"/>
      <c r="D4" s="40"/>
      <c r="E4" s="42"/>
      <c r="F4" s="42"/>
      <c r="G4" s="42"/>
      <c r="H4" s="42"/>
      <c r="I4" s="42"/>
      <c r="J4" s="42"/>
    </row>
    <row r="5" spans="1:13" s="24" customFormat="1" ht="24" customHeight="1" thickBot="1">
      <c r="A5" s="103" t="str">
        <f>ปร.6!A5</f>
        <v>คำนวนราคากลางเมื่อ 18 มิถุนายน 2561</v>
      </c>
      <c r="B5" s="117"/>
      <c r="C5" s="117"/>
      <c r="D5" s="117"/>
      <c r="E5" s="117"/>
      <c r="F5" s="117"/>
      <c r="G5" s="117"/>
      <c r="H5" s="117"/>
      <c r="I5" s="117"/>
      <c r="J5" s="118" t="s">
        <v>28</v>
      </c>
    </row>
    <row r="6" spans="1:13" s="24" customFormat="1" ht="42" customHeight="1" thickBot="1">
      <c r="A6" s="20" t="s">
        <v>0</v>
      </c>
      <c r="B6" s="299" t="s">
        <v>1</v>
      </c>
      <c r="C6" s="299"/>
      <c r="D6" s="299"/>
      <c r="E6" s="299"/>
      <c r="F6" s="299"/>
      <c r="G6" s="122" t="s">
        <v>5</v>
      </c>
      <c r="H6" s="267" t="s">
        <v>113</v>
      </c>
      <c r="I6" s="121" t="s">
        <v>2</v>
      </c>
      <c r="J6" s="23" t="s">
        <v>3</v>
      </c>
    </row>
    <row r="7" spans="1:13" s="24" customFormat="1" ht="24" customHeight="1">
      <c r="A7" s="127">
        <v>1</v>
      </c>
      <c r="B7" s="129" t="s">
        <v>82</v>
      </c>
      <c r="C7" s="130"/>
      <c r="D7" s="130"/>
      <c r="E7" s="130"/>
      <c r="F7" s="131"/>
      <c r="G7" s="123">
        <f>ปริมาณงานสรุป!C18</f>
        <v>0</v>
      </c>
      <c r="H7" s="63">
        <v>1.07</v>
      </c>
      <c r="I7" s="119">
        <f t="shared" ref="I7:I13" si="0">SUM(G7*H7)</f>
        <v>0</v>
      </c>
      <c r="J7" s="124"/>
      <c r="M7" s="45"/>
    </row>
    <row r="8" spans="1:13" s="24" customFormat="1" ht="24" customHeight="1" thickBot="1">
      <c r="A8" s="128"/>
      <c r="B8" s="132"/>
      <c r="C8" s="40"/>
      <c r="D8" s="40"/>
      <c r="E8" s="40"/>
      <c r="F8" s="133"/>
      <c r="G8" s="46"/>
      <c r="H8" s="43"/>
      <c r="I8" s="44"/>
      <c r="J8" s="47"/>
      <c r="L8" s="48"/>
      <c r="M8" s="45"/>
    </row>
    <row r="9" spans="1:13" s="24" customFormat="1" ht="24" customHeight="1" thickTop="1" thickBot="1">
      <c r="A9" s="128"/>
      <c r="B9" s="132"/>
      <c r="C9" s="40"/>
      <c r="D9" s="40"/>
      <c r="E9" s="40"/>
      <c r="F9" s="133"/>
      <c r="G9" s="46"/>
      <c r="H9" s="43"/>
      <c r="I9" s="44"/>
      <c r="J9" s="47"/>
      <c r="L9" s="48"/>
      <c r="M9" s="45"/>
    </row>
    <row r="10" spans="1:13" s="24" customFormat="1" ht="24" customHeight="1" thickTop="1" thickBot="1">
      <c r="A10" s="128"/>
      <c r="B10" s="132"/>
      <c r="C10" s="40"/>
      <c r="D10" s="40"/>
      <c r="E10" s="40"/>
      <c r="F10" s="133"/>
      <c r="G10" s="46"/>
      <c r="H10" s="43"/>
      <c r="I10" s="44"/>
      <c r="J10" s="47"/>
      <c r="L10" s="48"/>
      <c r="M10" s="45"/>
    </row>
    <row r="11" spans="1:13" s="24" customFormat="1" ht="24" customHeight="1" thickTop="1">
      <c r="A11" s="128"/>
      <c r="B11" s="116"/>
      <c r="C11" s="31"/>
      <c r="D11" s="31"/>
      <c r="E11" s="31"/>
      <c r="F11" s="134"/>
      <c r="G11" s="49"/>
      <c r="H11" s="43"/>
      <c r="I11" s="44"/>
      <c r="J11" s="47"/>
      <c r="L11" s="50"/>
      <c r="M11" s="45"/>
    </row>
    <row r="12" spans="1:13" s="24" customFormat="1" ht="24" customHeight="1" thickBot="1">
      <c r="A12" s="128"/>
      <c r="B12" s="132"/>
      <c r="C12" s="40"/>
      <c r="D12" s="40"/>
      <c r="E12" s="40"/>
      <c r="F12" s="133"/>
      <c r="G12" s="46"/>
      <c r="H12" s="43"/>
      <c r="I12" s="44"/>
      <c r="J12" s="47"/>
      <c r="L12" s="48"/>
      <c r="M12" s="45"/>
    </row>
    <row r="13" spans="1:13" s="139" customFormat="1" ht="24" customHeight="1" thickTop="1">
      <c r="A13" s="135"/>
      <c r="B13" s="305" t="s">
        <v>33</v>
      </c>
      <c r="C13" s="306"/>
      <c r="D13" s="306"/>
      <c r="E13" s="306"/>
      <c r="F13" s="307"/>
      <c r="G13" s="232">
        <f>SUM(G7:G12)</f>
        <v>0</v>
      </c>
      <c r="H13" s="136">
        <f>+H7</f>
        <v>1.07</v>
      </c>
      <c r="I13" s="137">
        <f t="shared" si="0"/>
        <v>0</v>
      </c>
      <c r="J13" s="138"/>
      <c r="L13" s="50"/>
      <c r="M13" s="140"/>
    </row>
    <row r="14" spans="1:13" s="24" customFormat="1" ht="24" customHeight="1">
      <c r="A14" s="51"/>
      <c r="B14" s="52"/>
      <c r="C14" s="53"/>
      <c r="D14" s="53"/>
      <c r="E14" s="53"/>
      <c r="F14" s="54"/>
      <c r="G14" s="55"/>
      <c r="H14" s="56"/>
      <c r="I14" s="57"/>
      <c r="J14" s="72"/>
    </row>
    <row r="15" spans="1:13" s="24" customFormat="1" ht="24" customHeight="1">
      <c r="A15" s="58"/>
      <c r="B15" s="300" t="s">
        <v>7</v>
      </c>
      <c r="C15" s="301"/>
      <c r="D15" s="301"/>
      <c r="E15" s="301"/>
      <c r="F15" s="302"/>
      <c r="G15" s="212"/>
      <c r="H15" s="59"/>
      <c r="I15" s="60"/>
      <c r="J15" s="61"/>
    </row>
    <row r="16" spans="1:13" s="24" customFormat="1" ht="24" customHeight="1">
      <c r="A16" s="62"/>
      <c r="B16" s="218" t="s">
        <v>34</v>
      </c>
      <c r="C16" s="219"/>
      <c r="D16" s="220">
        <v>0</v>
      </c>
      <c r="E16" s="226"/>
      <c r="F16" s="227"/>
      <c r="G16" s="141"/>
      <c r="H16" s="142"/>
      <c r="I16" s="143"/>
      <c r="J16" s="125"/>
    </row>
    <row r="17" spans="1:10" s="24" customFormat="1" ht="24" customHeight="1">
      <c r="A17" s="64"/>
      <c r="B17" s="33" t="s">
        <v>35</v>
      </c>
      <c r="C17" s="221"/>
      <c r="D17" s="222">
        <v>0.05</v>
      </c>
      <c r="E17" s="228"/>
      <c r="F17" s="229"/>
      <c r="G17" s="65"/>
      <c r="H17" s="43"/>
      <c r="I17" s="144"/>
      <c r="J17" s="47"/>
    </row>
    <row r="18" spans="1:10" s="24" customFormat="1" ht="24" customHeight="1">
      <c r="A18" s="64"/>
      <c r="B18" s="33" t="s">
        <v>36</v>
      </c>
      <c r="C18" s="221"/>
      <c r="D18" s="222">
        <v>0.06</v>
      </c>
      <c r="E18" s="228"/>
      <c r="F18" s="229"/>
      <c r="G18" s="65"/>
      <c r="H18" s="43"/>
      <c r="I18" s="144"/>
      <c r="J18" s="47"/>
    </row>
    <row r="19" spans="1:10" s="24" customFormat="1" ht="24" customHeight="1" thickBot="1">
      <c r="A19" s="66"/>
      <c r="B19" s="223" t="s">
        <v>37</v>
      </c>
      <c r="C19" s="224"/>
      <c r="D19" s="225">
        <v>7.0000000000000007E-2</v>
      </c>
      <c r="E19" s="230"/>
      <c r="F19" s="231"/>
      <c r="G19" s="51"/>
      <c r="H19" s="56"/>
      <c r="I19" s="145"/>
      <c r="J19" s="126"/>
    </row>
    <row r="20" spans="1:10" s="139" customFormat="1" ht="24" customHeight="1">
      <c r="A20" s="296" t="s">
        <v>8</v>
      </c>
      <c r="B20" s="303" t="s">
        <v>4</v>
      </c>
      <c r="C20" s="304"/>
      <c r="D20" s="304"/>
      <c r="E20" s="304"/>
      <c r="F20" s="304"/>
      <c r="G20" s="304"/>
      <c r="H20" s="304"/>
      <c r="I20" s="147">
        <f>I13</f>
        <v>0</v>
      </c>
      <c r="J20" s="148"/>
    </row>
    <row r="21" spans="1:10" s="139" customFormat="1" ht="24" customHeight="1" thickBot="1">
      <c r="A21" s="297"/>
      <c r="B21" s="308" t="s">
        <v>9</v>
      </c>
      <c r="C21" s="309"/>
      <c r="D21" s="309"/>
      <c r="E21" s="310"/>
      <c r="F21" s="310"/>
      <c r="G21" s="310"/>
      <c r="H21" s="310"/>
      <c r="I21" s="146">
        <f>SUM(I20)</f>
        <v>0</v>
      </c>
      <c r="J21" s="149"/>
    </row>
    <row r="22" spans="1:10" s="24" customFormat="1" ht="24" customHeight="1">
      <c r="A22" s="67"/>
      <c r="B22" s="68"/>
      <c r="C22" s="68"/>
      <c r="D22" s="68"/>
      <c r="E22" s="69"/>
      <c r="F22" s="70"/>
      <c r="G22" s="70"/>
      <c r="H22" s="71"/>
      <c r="I22" s="71"/>
      <c r="J22" s="71"/>
    </row>
    <row r="23" spans="1:10" ht="24" customHeight="1">
      <c r="A23" s="39" t="s">
        <v>25</v>
      </c>
    </row>
    <row r="24" spans="1:10" ht="24" customHeight="1"/>
    <row r="25" spans="1:10" ht="22.5" customHeight="1"/>
    <row r="26" spans="1:10" ht="22.5" customHeight="1"/>
    <row r="27" spans="1:10" ht="22.5" customHeight="1"/>
  </sheetData>
  <mergeCells count="8">
    <mergeCell ref="A1:J1"/>
    <mergeCell ref="B6:F6"/>
    <mergeCell ref="B13:F13"/>
    <mergeCell ref="B15:F15"/>
    <mergeCell ref="A20:A21"/>
    <mergeCell ref="B20:H20"/>
    <mergeCell ref="B21:D21"/>
    <mergeCell ref="E21:H21"/>
  </mergeCells>
  <printOptions horizontalCentered="1"/>
  <pageMargins left="0.39370078740157499" right="0.39370078740157499" top="0.59055118110236204" bottom="0.39370078740157499" header="0.196850393700787" footer="0.196850393700787"/>
  <pageSetup paperSize="8" scale="1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topLeftCell="A6" zoomScale="110" zoomScaleNormal="90" zoomScaleSheetLayoutView="110" workbookViewId="0">
      <selection activeCell="D16" sqref="D16"/>
    </sheetView>
  </sheetViews>
  <sheetFormatPr defaultColWidth="9.140625" defaultRowHeight="17.25"/>
  <cols>
    <col min="1" max="1" width="7.28515625" style="39" customWidth="1"/>
    <col min="2" max="2" width="77.7109375" style="39" customWidth="1"/>
    <col min="3" max="3" width="24.28515625" style="98" customWidth="1"/>
    <col min="4" max="4" width="27.140625" style="39" customWidth="1"/>
    <col min="5" max="16384" width="9.140625" style="39"/>
  </cols>
  <sheetData>
    <row r="1" spans="1:14" s="6" customFormat="1" ht="26.1" customHeight="1">
      <c r="A1" s="283" t="s">
        <v>38</v>
      </c>
      <c r="B1" s="283"/>
      <c r="C1" s="283"/>
      <c r="D1" s="283"/>
      <c r="E1" s="76"/>
      <c r="F1" s="76"/>
      <c r="G1" s="76"/>
      <c r="H1" s="76"/>
      <c r="I1" s="76"/>
      <c r="K1" s="9"/>
      <c r="L1" s="4"/>
      <c r="M1" s="5"/>
      <c r="N1" s="5"/>
    </row>
    <row r="2" spans="1:14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02" t="s">
        <v>41</v>
      </c>
      <c r="E2" s="8"/>
      <c r="F2" s="2"/>
      <c r="G2" s="7"/>
      <c r="H2" s="8"/>
      <c r="I2" s="10"/>
      <c r="K2" s="9"/>
      <c r="L2" s="4"/>
      <c r="M2" s="5"/>
      <c r="N2" s="5"/>
    </row>
    <row r="3" spans="1:14" s="1" customFormat="1" ht="24" customHeight="1">
      <c r="A3" s="99" t="str">
        <f>ปร.6!A3</f>
        <v>เจ้าของโครงการ  คณะสังคมวิทยาและมานุษยวิทยาเชิงกายภาพ</v>
      </c>
      <c r="B3" s="152"/>
      <c r="C3" s="152"/>
      <c r="D3" s="101"/>
      <c r="E3" s="8"/>
      <c r="F3" s="2"/>
      <c r="G3" s="7"/>
      <c r="H3" s="8"/>
      <c r="I3" s="10"/>
      <c r="K3" s="9"/>
      <c r="L3" s="4"/>
      <c r="M3" s="5"/>
      <c r="N3" s="5"/>
    </row>
    <row r="4" spans="1:14" s="1" customFormat="1" ht="24" customHeight="1">
      <c r="A4" s="99" t="str">
        <f>ปร.6!A4</f>
        <v>สถานที่ก่อสร้าง  ชั้น 1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01"/>
      <c r="E4" s="8"/>
      <c r="F4" s="7"/>
      <c r="G4" s="11"/>
      <c r="H4" s="12"/>
      <c r="I4" s="73"/>
      <c r="K4" s="9"/>
      <c r="L4" s="4"/>
      <c r="M4" s="5"/>
      <c r="N4" s="5"/>
    </row>
    <row r="5" spans="1:14" s="1" customFormat="1" ht="24" customHeight="1" thickBot="1">
      <c r="A5" s="103" t="str">
        <f>ปร.6!A5</f>
        <v>คำนวนราคากลางเมื่อ 18 มิถุนายน 2561</v>
      </c>
      <c r="B5" s="154"/>
      <c r="C5" s="154"/>
      <c r="D5" s="106" t="s">
        <v>28</v>
      </c>
      <c r="E5" s="8"/>
      <c r="F5" s="13"/>
      <c r="G5" s="11"/>
      <c r="H5" s="11"/>
      <c r="I5" s="3"/>
      <c r="K5" s="9"/>
      <c r="L5" s="4"/>
      <c r="M5" s="5"/>
      <c r="N5" s="5"/>
    </row>
    <row r="6" spans="1:14" s="24" customFormat="1" ht="24" customHeight="1">
      <c r="A6" s="315" t="s">
        <v>10</v>
      </c>
      <c r="B6" s="311" t="s">
        <v>1</v>
      </c>
      <c r="C6" s="155" t="s">
        <v>11</v>
      </c>
      <c r="D6" s="313" t="s">
        <v>3</v>
      </c>
    </row>
    <row r="7" spans="1:14" s="24" customFormat="1" ht="24" customHeight="1" thickBot="1">
      <c r="A7" s="316"/>
      <c r="B7" s="312"/>
      <c r="C7" s="156" t="s">
        <v>12</v>
      </c>
      <c r="D7" s="314"/>
    </row>
    <row r="8" spans="1:14" s="24" customFormat="1" ht="24" customHeight="1">
      <c r="A8" s="157"/>
      <c r="B8" s="158" t="s">
        <v>13</v>
      </c>
      <c r="C8" s="159"/>
      <c r="D8" s="157"/>
    </row>
    <row r="9" spans="1:14" s="24" customFormat="1" ht="24" customHeight="1">
      <c r="A9" s="163"/>
      <c r="B9" s="165" t="s">
        <v>81</v>
      </c>
      <c r="C9" s="164"/>
      <c r="D9" s="163"/>
    </row>
    <row r="10" spans="1:14" s="24" customFormat="1" ht="24" customHeight="1">
      <c r="A10" s="160">
        <v>1</v>
      </c>
      <c r="B10" s="166" t="s">
        <v>118</v>
      </c>
      <c r="C10" s="162"/>
      <c r="D10" s="161"/>
    </row>
    <row r="11" spans="1:14" s="24" customFormat="1" ht="24" customHeight="1">
      <c r="A11" s="160"/>
      <c r="B11" s="116"/>
      <c r="C11" s="162"/>
      <c r="D11" s="161"/>
    </row>
    <row r="12" spans="1:14" s="24" customFormat="1" ht="24" customHeight="1" thickBot="1">
      <c r="A12" s="168"/>
      <c r="B12" s="169"/>
      <c r="C12" s="197"/>
      <c r="D12" s="167"/>
    </row>
    <row r="13" spans="1:14" s="24" customFormat="1" ht="24" customHeight="1" thickBot="1">
      <c r="A13" s="173"/>
      <c r="B13" s="174" t="s">
        <v>39</v>
      </c>
      <c r="C13" s="175">
        <f>SUM(C10:C12)</f>
        <v>0</v>
      </c>
      <c r="D13" s="176"/>
    </row>
    <row r="14" spans="1:14" s="97" customFormat="1" ht="24" customHeight="1">
      <c r="A14" s="170"/>
      <c r="B14" s="171" t="s">
        <v>79</v>
      </c>
      <c r="C14" s="172"/>
      <c r="D14" s="170"/>
    </row>
    <row r="15" spans="1:14" s="97" customFormat="1" ht="24" customHeight="1">
      <c r="A15" s="177">
        <v>2</v>
      </c>
      <c r="B15" s="178" t="s">
        <v>110</v>
      </c>
      <c r="C15" s="179">
        <f>ปร.4_2!J25</f>
        <v>0</v>
      </c>
      <c r="D15" s="178"/>
    </row>
    <row r="16" spans="1:14" s="97" customFormat="1" ht="24" customHeight="1">
      <c r="A16" s="177"/>
      <c r="B16" s="178"/>
      <c r="C16" s="179"/>
      <c r="D16" s="178"/>
    </row>
    <row r="17" spans="1:4" s="97" customFormat="1" ht="24" customHeight="1" thickBot="1">
      <c r="A17" s="177"/>
      <c r="B17" s="178"/>
      <c r="C17" s="179"/>
      <c r="D17" s="178"/>
    </row>
    <row r="18" spans="1:4" s="97" customFormat="1" ht="24" customHeight="1" thickBot="1">
      <c r="A18" s="180"/>
      <c r="B18" s="181" t="s">
        <v>40</v>
      </c>
      <c r="C18" s="261">
        <f>SUM(C14:C17)</f>
        <v>0</v>
      </c>
      <c r="D18" s="182"/>
    </row>
    <row r="19" spans="1:4" ht="21.95" customHeight="1">
      <c r="C19" s="98">
        <f>SUM(C11:C12)+C18</f>
        <v>0</v>
      </c>
    </row>
    <row r="20" spans="1:4" ht="21.95" customHeight="1"/>
    <row r="21" spans="1:4" ht="21.95" customHeight="1"/>
    <row r="22" spans="1:4" ht="18.600000000000001" customHeight="1"/>
    <row r="23" spans="1:4" ht="18.600000000000001" customHeight="1"/>
  </sheetData>
  <mergeCells count="4">
    <mergeCell ref="B6:B7"/>
    <mergeCell ref="D6:D7"/>
    <mergeCell ref="A6:A7"/>
    <mergeCell ref="A1:D1"/>
  </mergeCells>
  <printOptions horizontalCentered="1"/>
  <pageMargins left="0.39370078740157499" right="0.39370078740157499" top="0.59055118110236204" bottom="0.196850393700787" header="0.196850393700787" footer="0.196850393700787"/>
  <pageSetup paperSize="8" scale="14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showGridLines="0" zoomScale="70" zoomScaleNormal="70" zoomScaleSheetLayoutView="70" zoomScalePageLayoutView="70" workbookViewId="0">
      <pane xSplit="5" ySplit="7" topLeftCell="F102" activePane="bottomRight" state="frozen"/>
      <selection pane="topRight" activeCell="F1" sqref="F1"/>
      <selection pane="bottomLeft" activeCell="A8" sqref="A8"/>
      <selection pane="bottomRight" activeCell="H99" sqref="H99:H112"/>
    </sheetView>
  </sheetViews>
  <sheetFormatPr defaultColWidth="9.140625" defaultRowHeight="24"/>
  <cols>
    <col min="1" max="1" width="5.85546875" style="79" customWidth="1"/>
    <col min="2" max="2" width="4.7109375" style="79" customWidth="1"/>
    <col min="3" max="3" width="49.42578125" style="79" customWidth="1"/>
    <col min="4" max="4" width="9.85546875" style="92" customWidth="1"/>
    <col min="5" max="5" width="6.42578125" style="79" customWidth="1"/>
    <col min="6" max="6" width="11.7109375" style="94" bestFit="1" customWidth="1"/>
    <col min="7" max="7" width="13.7109375" style="94" customWidth="1"/>
    <col min="8" max="8" width="11.42578125" style="94" customWidth="1"/>
    <col min="9" max="9" width="13.7109375" style="94" customWidth="1"/>
    <col min="10" max="10" width="14.7109375" style="94" customWidth="1"/>
    <col min="11" max="11" width="14.7109375" style="93" customWidth="1"/>
    <col min="12" max="12" width="4.42578125" style="217" customWidth="1"/>
    <col min="13" max="13" width="10.140625" style="254" bestFit="1" customWidth="1"/>
    <col min="14" max="14" width="6" style="249" customWidth="1"/>
    <col min="15" max="15" width="5.28515625" style="249" customWidth="1"/>
    <col min="16" max="16" width="12.85546875" style="79" customWidth="1"/>
    <col min="17" max="19" width="9.140625" style="79"/>
    <col min="20" max="20" width="13.42578125" style="79" customWidth="1"/>
    <col min="21" max="16384" width="9.140625" style="79"/>
  </cols>
  <sheetData>
    <row r="1" spans="1:15" s="6" customFormat="1" ht="26.1" customHeight="1">
      <c r="A1" s="283" t="s">
        <v>14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15"/>
      <c r="M1" s="251"/>
      <c r="N1" s="242"/>
      <c r="O1" s="242"/>
    </row>
    <row r="2" spans="1:15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83"/>
      <c r="E2" s="152"/>
      <c r="F2" s="152"/>
      <c r="G2" s="152"/>
      <c r="H2" s="184"/>
      <c r="I2" s="185"/>
      <c r="J2" s="152"/>
      <c r="K2" s="102" t="s">
        <v>41</v>
      </c>
      <c r="L2" s="216"/>
      <c r="M2" s="251"/>
      <c r="N2" s="242"/>
      <c r="O2" s="242"/>
    </row>
    <row r="3" spans="1:15" s="1" customFormat="1" ht="24" customHeight="1">
      <c r="A3" s="99" t="str">
        <f>ปร.6!A3</f>
        <v>เจ้าของโครงการ  คณะสังคมวิทยาและมานุษยวิทยาเชิงกายภาพ</v>
      </c>
      <c r="B3" s="152"/>
      <c r="C3" s="152"/>
      <c r="D3" s="183"/>
      <c r="E3" s="152"/>
      <c r="F3" s="152"/>
      <c r="G3" s="152"/>
      <c r="H3" s="184"/>
      <c r="I3" s="185"/>
      <c r="J3" s="152"/>
      <c r="K3" s="101"/>
      <c r="L3" s="216"/>
      <c r="M3" s="251"/>
      <c r="N3" s="242"/>
      <c r="O3" s="242"/>
    </row>
    <row r="4" spans="1:15" s="1" customFormat="1" ht="24" customHeight="1">
      <c r="A4" s="99" t="str">
        <f>ปร.6!A4</f>
        <v>สถานที่ก่อสร้าง  ชั้น 1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83"/>
      <c r="E4" s="152"/>
      <c r="F4" s="152"/>
      <c r="G4" s="152"/>
      <c r="H4" s="185"/>
      <c r="I4" s="186"/>
      <c r="J4" s="187"/>
      <c r="K4" s="101"/>
      <c r="L4" s="216"/>
      <c r="M4" s="251"/>
      <c r="N4" s="242"/>
      <c r="O4" s="242"/>
    </row>
    <row r="5" spans="1:15" s="1" customFormat="1" ht="24" customHeight="1" thickBot="1">
      <c r="A5" s="103" t="str">
        <f>ปร.6!A5</f>
        <v>คำนวนราคากลางเมื่อ 18 มิถุนายน 2561</v>
      </c>
      <c r="B5" s="188"/>
      <c r="C5" s="188"/>
      <c r="D5" s="189"/>
      <c r="E5" s="188"/>
      <c r="F5" s="188"/>
      <c r="G5" s="188"/>
      <c r="H5" s="190"/>
      <c r="I5" s="191"/>
      <c r="J5" s="191"/>
      <c r="K5" s="106" t="s">
        <v>28</v>
      </c>
      <c r="L5" s="216"/>
      <c r="M5" s="251"/>
      <c r="N5" s="242"/>
      <c r="O5" s="242"/>
    </row>
    <row r="6" spans="1:15" s="14" customFormat="1" ht="24" customHeight="1">
      <c r="A6" s="323" t="s">
        <v>10</v>
      </c>
      <c r="B6" s="325" t="s">
        <v>1</v>
      </c>
      <c r="C6" s="326"/>
      <c r="D6" s="329" t="s">
        <v>15</v>
      </c>
      <c r="E6" s="331" t="s">
        <v>16</v>
      </c>
      <c r="F6" s="333" t="s">
        <v>20</v>
      </c>
      <c r="G6" s="334"/>
      <c r="H6" s="333" t="s">
        <v>21</v>
      </c>
      <c r="I6" s="334"/>
      <c r="J6" s="335" t="s">
        <v>22</v>
      </c>
      <c r="K6" s="337" t="s">
        <v>3</v>
      </c>
      <c r="L6" s="214"/>
      <c r="M6" s="321" t="s">
        <v>45</v>
      </c>
      <c r="N6" s="317" t="s">
        <v>46</v>
      </c>
      <c r="O6" s="317" t="s">
        <v>47</v>
      </c>
    </row>
    <row r="7" spans="1:15" s="14" customFormat="1" ht="24" customHeight="1" thickBot="1">
      <c r="A7" s="324"/>
      <c r="B7" s="327"/>
      <c r="C7" s="328"/>
      <c r="D7" s="330"/>
      <c r="E7" s="332"/>
      <c r="F7" s="198" t="s">
        <v>17</v>
      </c>
      <c r="G7" s="198" t="s">
        <v>18</v>
      </c>
      <c r="H7" s="198" t="s">
        <v>17</v>
      </c>
      <c r="I7" s="198" t="s">
        <v>19</v>
      </c>
      <c r="J7" s="336"/>
      <c r="K7" s="338"/>
      <c r="L7" s="214"/>
      <c r="M7" s="322"/>
      <c r="N7" s="318"/>
      <c r="O7" s="318"/>
    </row>
    <row r="8" spans="1:15" s="77" customFormat="1" ht="24" customHeight="1">
      <c r="A8" s="202"/>
      <c r="B8" s="199" t="s">
        <v>81</v>
      </c>
      <c r="C8" s="200"/>
      <c r="D8" s="201"/>
      <c r="E8" s="202"/>
      <c r="F8" s="203"/>
      <c r="G8" s="203"/>
      <c r="H8" s="203"/>
      <c r="I8" s="203"/>
      <c r="J8" s="204"/>
      <c r="K8" s="206"/>
      <c r="L8" s="213"/>
      <c r="M8" s="252"/>
      <c r="N8" s="243"/>
      <c r="O8" s="243"/>
    </row>
    <row r="9" spans="1:15" s="77" customFormat="1" ht="24" customHeight="1">
      <c r="A9" s="82"/>
      <c r="B9" s="256" t="s">
        <v>83</v>
      </c>
      <c r="C9" s="81"/>
      <c r="D9" s="205"/>
      <c r="E9" s="82"/>
      <c r="F9" s="80"/>
      <c r="G9" s="75"/>
      <c r="H9" s="75"/>
      <c r="I9" s="74"/>
      <c r="J9" s="74"/>
      <c r="K9" s="207"/>
      <c r="L9" s="213"/>
      <c r="M9" s="239"/>
      <c r="N9" s="244"/>
      <c r="O9" s="244"/>
    </row>
    <row r="10" spans="1:15" s="77" customFormat="1" ht="24" customHeight="1">
      <c r="A10" s="82">
        <v>1</v>
      </c>
      <c r="B10" s="192" t="s">
        <v>85</v>
      </c>
      <c r="C10" s="81"/>
      <c r="D10" s="205">
        <f t="shared" ref="D10:D21" si="0">ROUNDUP(M10+(M10*(N10+O10)),0)</f>
        <v>57</v>
      </c>
      <c r="E10" s="82" t="s">
        <v>24</v>
      </c>
      <c r="F10" s="80">
        <v>250</v>
      </c>
      <c r="G10" s="75">
        <f t="shared" ref="G10:G16" si="1">D10*F10</f>
        <v>14250</v>
      </c>
      <c r="H10" s="75">
        <v>0</v>
      </c>
      <c r="I10" s="74">
        <f t="shared" ref="I10:I16" si="2">D10*H10</f>
        <v>0</v>
      </c>
      <c r="J10" s="74">
        <f t="shared" ref="J10:J16" si="3">G10+I10</f>
        <v>14250</v>
      </c>
      <c r="K10" s="208"/>
      <c r="L10" s="213"/>
      <c r="M10" s="239">
        <v>56.28</v>
      </c>
      <c r="N10" s="244">
        <v>0</v>
      </c>
      <c r="O10" s="244">
        <v>0</v>
      </c>
    </row>
    <row r="11" spans="1:15" s="77" customFormat="1" ht="24" customHeight="1">
      <c r="A11" s="82">
        <f>A10+1</f>
        <v>2</v>
      </c>
      <c r="B11" s="192" t="s">
        <v>86</v>
      </c>
      <c r="C11" s="81"/>
      <c r="D11" s="205">
        <f t="shared" si="0"/>
        <v>21</v>
      </c>
      <c r="E11" s="82" t="s">
        <v>24</v>
      </c>
      <c r="F11" s="80">
        <v>250</v>
      </c>
      <c r="G11" s="75">
        <f t="shared" ref="G11" si="4">D11*F11</f>
        <v>5250</v>
      </c>
      <c r="H11" s="75">
        <v>0</v>
      </c>
      <c r="I11" s="74">
        <f t="shared" ref="I11" si="5">D11*H11</f>
        <v>0</v>
      </c>
      <c r="J11" s="74">
        <f t="shared" ref="J11" si="6">G11+I11</f>
        <v>5250</v>
      </c>
      <c r="K11" s="207"/>
      <c r="L11" s="213"/>
      <c r="M11" s="239">
        <v>20.100000000000001</v>
      </c>
      <c r="N11" s="244">
        <v>0</v>
      </c>
      <c r="O11" s="244">
        <v>0</v>
      </c>
    </row>
    <row r="12" spans="1:15" s="77" customFormat="1" ht="24" customHeight="1">
      <c r="A12" s="82">
        <f t="shared" ref="A12" si="7">A11+1</f>
        <v>3</v>
      </c>
      <c r="B12" s="192" t="s">
        <v>87</v>
      </c>
      <c r="C12" s="81"/>
      <c r="D12" s="205">
        <f t="shared" si="0"/>
        <v>57</v>
      </c>
      <c r="E12" s="82" t="s">
        <v>24</v>
      </c>
      <c r="F12" s="80">
        <v>200</v>
      </c>
      <c r="G12" s="75">
        <f t="shared" ref="G12" si="8">D12*F12</f>
        <v>11400</v>
      </c>
      <c r="H12" s="75">
        <v>0</v>
      </c>
      <c r="I12" s="74">
        <f t="shared" ref="I12" si="9">D12*H12</f>
        <v>0</v>
      </c>
      <c r="J12" s="74">
        <f t="shared" ref="J12" si="10">G12+I12</f>
        <v>11400</v>
      </c>
      <c r="K12" s="207"/>
      <c r="L12" s="213"/>
      <c r="M12" s="239">
        <v>56.28</v>
      </c>
      <c r="N12" s="244">
        <v>0</v>
      </c>
      <c r="O12" s="244">
        <v>0</v>
      </c>
    </row>
    <row r="13" spans="1:15" s="77" customFormat="1" ht="24" customHeight="1">
      <c r="A13" s="82">
        <f>A12+1</f>
        <v>4</v>
      </c>
      <c r="B13" s="192" t="s">
        <v>88</v>
      </c>
      <c r="C13" s="81"/>
      <c r="D13" s="205">
        <f t="shared" si="0"/>
        <v>3</v>
      </c>
      <c r="E13" s="82" t="s">
        <v>26</v>
      </c>
      <c r="F13" s="80">
        <v>500</v>
      </c>
      <c r="G13" s="75">
        <f t="shared" si="1"/>
        <v>1500</v>
      </c>
      <c r="H13" s="75">
        <v>0</v>
      </c>
      <c r="I13" s="74">
        <f t="shared" si="2"/>
        <v>0</v>
      </c>
      <c r="J13" s="74">
        <f t="shared" si="3"/>
        <v>1500</v>
      </c>
      <c r="K13" s="207"/>
      <c r="L13" s="213"/>
      <c r="M13" s="239">
        <v>3</v>
      </c>
      <c r="N13" s="244">
        <v>0</v>
      </c>
      <c r="O13" s="244">
        <v>0</v>
      </c>
    </row>
    <row r="14" spans="1:15" s="77" customFormat="1" ht="24" customHeight="1">
      <c r="A14" s="82">
        <f t="shared" ref="A14:A17" si="11">A13+1</f>
        <v>5</v>
      </c>
      <c r="B14" s="192" t="s">
        <v>89</v>
      </c>
      <c r="C14" s="81"/>
      <c r="D14" s="205">
        <f t="shared" si="0"/>
        <v>2</v>
      </c>
      <c r="E14" s="82" t="s">
        <v>26</v>
      </c>
      <c r="F14" s="80">
        <v>400</v>
      </c>
      <c r="G14" s="75">
        <f t="shared" si="1"/>
        <v>800</v>
      </c>
      <c r="H14" s="75">
        <v>0</v>
      </c>
      <c r="I14" s="74">
        <f t="shared" si="2"/>
        <v>0</v>
      </c>
      <c r="J14" s="74">
        <f t="shared" si="3"/>
        <v>800</v>
      </c>
      <c r="K14" s="207"/>
      <c r="L14" s="213"/>
      <c r="M14" s="239">
        <v>2</v>
      </c>
      <c r="N14" s="244">
        <v>0</v>
      </c>
      <c r="O14" s="244">
        <v>0</v>
      </c>
    </row>
    <row r="15" spans="1:15" s="77" customFormat="1" ht="24" customHeight="1">
      <c r="A15" s="82">
        <f t="shared" si="11"/>
        <v>6</v>
      </c>
      <c r="B15" s="192" t="s">
        <v>84</v>
      </c>
      <c r="C15" s="81"/>
      <c r="D15" s="205">
        <f t="shared" si="0"/>
        <v>8</v>
      </c>
      <c r="E15" s="82" t="s">
        <v>26</v>
      </c>
      <c r="F15" s="80">
        <v>100</v>
      </c>
      <c r="G15" s="75">
        <f t="shared" si="1"/>
        <v>800</v>
      </c>
      <c r="H15" s="75">
        <v>0</v>
      </c>
      <c r="I15" s="74">
        <f t="shared" si="2"/>
        <v>0</v>
      </c>
      <c r="J15" s="74">
        <f t="shared" si="3"/>
        <v>800</v>
      </c>
      <c r="K15" s="207"/>
      <c r="L15" s="213"/>
      <c r="M15" s="239">
        <v>8</v>
      </c>
      <c r="N15" s="244">
        <v>0</v>
      </c>
      <c r="O15" s="244">
        <v>0</v>
      </c>
    </row>
    <row r="16" spans="1:15" s="77" customFormat="1" ht="24" customHeight="1">
      <c r="A16" s="82">
        <f t="shared" si="11"/>
        <v>7</v>
      </c>
      <c r="B16" s="192" t="s">
        <v>90</v>
      </c>
      <c r="C16" s="81"/>
      <c r="D16" s="205">
        <v>2</v>
      </c>
      <c r="E16" s="82" t="s">
        <v>26</v>
      </c>
      <c r="F16" s="80">
        <v>1000</v>
      </c>
      <c r="G16" s="75">
        <f t="shared" si="1"/>
        <v>2000</v>
      </c>
      <c r="H16" s="75">
        <v>0</v>
      </c>
      <c r="I16" s="74">
        <f t="shared" si="2"/>
        <v>0</v>
      </c>
      <c r="J16" s="74">
        <f t="shared" si="3"/>
        <v>2000</v>
      </c>
      <c r="K16" s="208"/>
      <c r="L16" s="213"/>
      <c r="M16" s="239">
        <v>0</v>
      </c>
      <c r="N16" s="244">
        <v>0</v>
      </c>
      <c r="O16" s="244">
        <v>0</v>
      </c>
    </row>
    <row r="17" spans="1:20" s="77" customFormat="1" ht="24" customHeight="1">
      <c r="A17" s="82">
        <f t="shared" si="11"/>
        <v>8</v>
      </c>
      <c r="B17" s="192" t="s">
        <v>91</v>
      </c>
      <c r="C17" s="81"/>
      <c r="D17" s="205"/>
      <c r="E17" s="82"/>
      <c r="F17" s="80"/>
      <c r="G17" s="75"/>
      <c r="H17" s="75"/>
      <c r="I17" s="74"/>
      <c r="J17" s="74"/>
      <c r="K17" s="208"/>
      <c r="L17" s="213"/>
      <c r="M17" s="239">
        <v>0</v>
      </c>
      <c r="N17" s="244">
        <v>0</v>
      </c>
      <c r="O17" s="244">
        <v>0</v>
      </c>
    </row>
    <row r="18" spans="1:20" s="77" customFormat="1" ht="24" customHeight="1">
      <c r="A18" s="82"/>
      <c r="B18" s="256" t="s">
        <v>97</v>
      </c>
      <c r="C18" s="81"/>
      <c r="D18" s="205"/>
      <c r="E18" s="82"/>
      <c r="F18" s="80"/>
      <c r="G18" s="75"/>
      <c r="H18" s="75"/>
      <c r="I18" s="74"/>
      <c r="J18" s="74"/>
      <c r="K18" s="207"/>
      <c r="L18" s="213"/>
      <c r="M18" s="239"/>
      <c r="N18" s="244"/>
      <c r="O18" s="244"/>
    </row>
    <row r="19" spans="1:20" s="77" customFormat="1" ht="24" customHeight="1">
      <c r="A19" s="269">
        <f>A17+1</f>
        <v>9</v>
      </c>
      <c r="B19" s="192" t="s">
        <v>93</v>
      </c>
      <c r="C19" s="81" t="s">
        <v>92</v>
      </c>
      <c r="D19" s="205">
        <f t="shared" ref="D19" si="12">ROUNDUP(M19+(M19*(N19+O19)),0)</f>
        <v>72</v>
      </c>
      <c r="E19" s="82" t="s">
        <v>24</v>
      </c>
      <c r="F19" s="80">
        <v>20</v>
      </c>
      <c r="G19" s="75">
        <f t="shared" ref="G19" si="13">D19*F19</f>
        <v>1440</v>
      </c>
      <c r="H19" s="75">
        <v>50</v>
      </c>
      <c r="I19" s="74">
        <f t="shared" ref="I19" si="14">D19*H19</f>
        <v>3600</v>
      </c>
      <c r="J19" s="74">
        <f t="shared" ref="J19" si="15">G19+I19</f>
        <v>5040</v>
      </c>
      <c r="K19" s="208"/>
      <c r="L19" s="213"/>
      <c r="M19" s="239">
        <v>65.19</v>
      </c>
      <c r="N19" s="244">
        <v>0.05</v>
      </c>
      <c r="O19" s="244">
        <v>0.05</v>
      </c>
    </row>
    <row r="20" spans="1:20" s="77" customFormat="1" ht="24" customHeight="1">
      <c r="A20" s="269">
        <f>A19+1</f>
        <v>10</v>
      </c>
      <c r="B20" s="192" t="s">
        <v>94</v>
      </c>
      <c r="C20" s="81" t="s">
        <v>95</v>
      </c>
      <c r="D20" s="205">
        <f t="shared" si="0"/>
        <v>10</v>
      </c>
      <c r="E20" s="82" t="s">
        <v>24</v>
      </c>
      <c r="F20" s="80">
        <f>ROUNDUP(1200/(0.6*1.2),0)</f>
        <v>1667</v>
      </c>
      <c r="G20" s="75">
        <f t="shared" ref="G20" si="16">D20*F20</f>
        <v>16670</v>
      </c>
      <c r="H20" s="75">
        <v>250</v>
      </c>
      <c r="I20" s="74">
        <f t="shared" ref="I20" si="17">D20*H20</f>
        <v>2500</v>
      </c>
      <c r="J20" s="74">
        <f t="shared" ref="J20" si="18">G20+I20</f>
        <v>19170</v>
      </c>
      <c r="K20" s="208"/>
      <c r="L20" s="213"/>
      <c r="M20" s="239">
        <v>9</v>
      </c>
      <c r="N20" s="244">
        <v>0.05</v>
      </c>
      <c r="O20" s="244">
        <v>0.05</v>
      </c>
    </row>
    <row r="21" spans="1:20" s="77" customFormat="1" ht="24" customHeight="1">
      <c r="A21" s="269">
        <f>A20+1</f>
        <v>11</v>
      </c>
      <c r="B21" s="192" t="s">
        <v>96</v>
      </c>
      <c r="C21" s="81"/>
      <c r="D21" s="205">
        <f t="shared" si="0"/>
        <v>10</v>
      </c>
      <c r="E21" s="82" t="s">
        <v>24</v>
      </c>
      <c r="F21" s="80">
        <v>150</v>
      </c>
      <c r="G21" s="75">
        <f t="shared" ref="G21:G23" si="19">D21*F21</f>
        <v>1500</v>
      </c>
      <c r="H21" s="75">
        <v>0</v>
      </c>
      <c r="I21" s="74">
        <f t="shared" ref="I21:I23" si="20">D21*H21</f>
        <v>0</v>
      </c>
      <c r="J21" s="74">
        <f t="shared" ref="J21:J23" si="21">G21+I21</f>
        <v>1500</v>
      </c>
      <c r="K21" s="207"/>
      <c r="L21" s="213"/>
      <c r="M21" s="239">
        <f>M20</f>
        <v>9</v>
      </c>
      <c r="N21" s="244">
        <v>0.05</v>
      </c>
      <c r="O21" s="244">
        <v>0.05</v>
      </c>
    </row>
    <row r="22" spans="1:20" s="77" customFormat="1" ht="24" customHeight="1">
      <c r="A22" s="82"/>
      <c r="B22" s="256" t="s">
        <v>48</v>
      </c>
      <c r="C22" s="81"/>
      <c r="D22" s="205"/>
      <c r="E22" s="82"/>
      <c r="F22" s="80"/>
      <c r="G22" s="75"/>
      <c r="H22" s="75"/>
      <c r="I22" s="74"/>
      <c r="J22" s="74"/>
      <c r="K22" s="207"/>
      <c r="L22" s="213"/>
      <c r="M22" s="239"/>
      <c r="N22" s="244"/>
      <c r="O22" s="244"/>
    </row>
    <row r="23" spans="1:20" s="77" customFormat="1" ht="24" customHeight="1">
      <c r="A23" s="269">
        <f>A21+1</f>
        <v>12</v>
      </c>
      <c r="B23" s="192" t="s">
        <v>98</v>
      </c>
      <c r="C23" s="81" t="s">
        <v>100</v>
      </c>
      <c r="D23" s="205">
        <f t="shared" ref="D23" si="22">ROUNDUP(M23+(M23*(N23+O23)),0)</f>
        <v>62</v>
      </c>
      <c r="E23" s="82" t="s">
        <v>24</v>
      </c>
      <c r="F23" s="80">
        <v>444</v>
      </c>
      <c r="G23" s="75">
        <f t="shared" si="19"/>
        <v>27528</v>
      </c>
      <c r="H23" s="75">
        <v>220</v>
      </c>
      <c r="I23" s="74">
        <f t="shared" si="20"/>
        <v>13640</v>
      </c>
      <c r="J23" s="74">
        <f t="shared" si="21"/>
        <v>41168</v>
      </c>
      <c r="K23" s="207"/>
      <c r="L23" s="213"/>
      <c r="M23" s="239">
        <v>56.28</v>
      </c>
      <c r="N23" s="244">
        <v>0.05</v>
      </c>
      <c r="O23" s="244">
        <v>0.05</v>
      </c>
    </row>
    <row r="24" spans="1:20" s="77" customFormat="1" ht="24" customHeight="1">
      <c r="A24" s="269">
        <f t="shared" ref="A24" si="23">A23+1</f>
        <v>13</v>
      </c>
      <c r="B24" s="192" t="s">
        <v>99</v>
      </c>
      <c r="C24" s="81"/>
      <c r="D24" s="205">
        <f t="shared" ref="D24" si="24">ROUNDUP(M24+(M24*(N24+O24)),0)</f>
        <v>62</v>
      </c>
      <c r="E24" s="82" t="s">
        <v>24</v>
      </c>
      <c r="F24" s="80">
        <v>150</v>
      </c>
      <c r="G24" s="75">
        <f t="shared" ref="G24" si="25">D24*F24</f>
        <v>9300</v>
      </c>
      <c r="H24" s="75">
        <v>0</v>
      </c>
      <c r="I24" s="74">
        <f t="shared" ref="I24" si="26">D24*H24</f>
        <v>0</v>
      </c>
      <c r="J24" s="74">
        <f t="shared" ref="J24" si="27">G24+I24</f>
        <v>9300</v>
      </c>
      <c r="K24" s="207"/>
      <c r="L24" s="213"/>
      <c r="M24" s="239">
        <f>SUM(M23:M23)</f>
        <v>56.28</v>
      </c>
      <c r="N24" s="244">
        <v>0.05</v>
      </c>
      <c r="O24" s="244">
        <v>0.05</v>
      </c>
    </row>
    <row r="25" spans="1:20" s="77" customFormat="1" ht="24" customHeight="1">
      <c r="A25" s="82"/>
      <c r="B25" s="256" t="s">
        <v>43</v>
      </c>
      <c r="C25" s="81"/>
      <c r="D25" s="205"/>
      <c r="E25" s="82"/>
      <c r="F25" s="80"/>
      <c r="G25" s="75"/>
      <c r="H25" s="75"/>
      <c r="I25" s="74"/>
      <c r="J25" s="74"/>
      <c r="K25" s="207"/>
      <c r="L25" s="213"/>
      <c r="M25" s="239"/>
      <c r="N25" s="244"/>
      <c r="O25" s="244"/>
    </row>
    <row r="26" spans="1:20" s="77" customFormat="1" ht="24" customHeight="1">
      <c r="A26" s="269">
        <f>A24+1</f>
        <v>14</v>
      </c>
      <c r="B26" s="192" t="s">
        <v>101</v>
      </c>
      <c r="C26" s="81" t="s">
        <v>104</v>
      </c>
      <c r="D26" s="205">
        <f t="shared" ref="D26" si="28">ROUNDUP(M26+(M26*(N26+O26)),0)</f>
        <v>62</v>
      </c>
      <c r="E26" s="82" t="s">
        <v>24</v>
      </c>
      <c r="F26" s="80">
        <v>50</v>
      </c>
      <c r="G26" s="75">
        <f t="shared" ref="G26:G27" si="29">D26*F26</f>
        <v>3100</v>
      </c>
      <c r="H26" s="75">
        <v>80</v>
      </c>
      <c r="I26" s="74">
        <f t="shared" ref="I26:I27" si="30">D26*H26</f>
        <v>4960</v>
      </c>
      <c r="J26" s="74">
        <f t="shared" ref="J26:J27" si="31">G26+I26</f>
        <v>8060</v>
      </c>
      <c r="K26" s="208"/>
      <c r="L26" s="213"/>
      <c r="M26" s="239">
        <v>56.28</v>
      </c>
      <c r="N26" s="244">
        <v>0.05</v>
      </c>
      <c r="O26" s="244">
        <v>0.05</v>
      </c>
    </row>
    <row r="27" spans="1:20" s="77" customFormat="1" ht="24" customHeight="1">
      <c r="A27" s="269">
        <f t="shared" ref="A27:A29" si="32">A26+1</f>
        <v>15</v>
      </c>
      <c r="B27" s="192" t="s">
        <v>102</v>
      </c>
      <c r="C27" s="81" t="s">
        <v>105</v>
      </c>
      <c r="D27" s="205">
        <v>8.9600000000000009</v>
      </c>
      <c r="E27" s="82" t="s">
        <v>24</v>
      </c>
      <c r="F27" s="80">
        <v>260</v>
      </c>
      <c r="G27" s="75">
        <f t="shared" si="29"/>
        <v>2329.6000000000004</v>
      </c>
      <c r="H27" s="75">
        <v>60</v>
      </c>
      <c r="I27" s="74">
        <f t="shared" si="30"/>
        <v>537.6</v>
      </c>
      <c r="J27" s="74">
        <f t="shared" si="31"/>
        <v>2867.2000000000003</v>
      </c>
      <c r="K27" s="207"/>
      <c r="L27" s="213"/>
      <c r="M27" s="239">
        <v>0</v>
      </c>
      <c r="N27" s="244">
        <v>0.05</v>
      </c>
      <c r="O27" s="244">
        <v>0.05</v>
      </c>
    </row>
    <row r="28" spans="1:20" s="77" customFormat="1" ht="24" customHeight="1">
      <c r="A28" s="269">
        <f t="shared" si="32"/>
        <v>16</v>
      </c>
      <c r="B28" s="268" t="s">
        <v>57</v>
      </c>
      <c r="C28" s="81" t="s">
        <v>106</v>
      </c>
      <c r="D28" s="205">
        <v>12</v>
      </c>
      <c r="E28" s="82" t="s">
        <v>23</v>
      </c>
      <c r="F28" s="80">
        <v>520</v>
      </c>
      <c r="G28" s="75">
        <f t="shared" ref="G28" si="33">D28*F28</f>
        <v>6240</v>
      </c>
      <c r="H28" s="75">
        <v>0</v>
      </c>
      <c r="I28" s="74">
        <f t="shared" ref="I28" si="34">D28*H28</f>
        <v>0</v>
      </c>
      <c r="J28" s="74">
        <f t="shared" ref="J28" si="35">G28+I28</f>
        <v>6240</v>
      </c>
      <c r="K28" s="207"/>
      <c r="L28" s="213"/>
      <c r="M28" s="239">
        <v>0</v>
      </c>
      <c r="N28" s="244">
        <v>0</v>
      </c>
      <c r="O28" s="244">
        <v>0</v>
      </c>
    </row>
    <row r="29" spans="1:20" s="77" customFormat="1" ht="24" customHeight="1">
      <c r="A29" s="269">
        <f t="shared" si="32"/>
        <v>17</v>
      </c>
      <c r="B29" s="192" t="s">
        <v>103</v>
      </c>
      <c r="C29" s="81" t="s">
        <v>107</v>
      </c>
      <c r="D29" s="205">
        <v>8</v>
      </c>
      <c r="E29" s="82" t="s">
        <v>23</v>
      </c>
      <c r="F29" s="80">
        <f>CEILING(680/2.4,5)</f>
        <v>285</v>
      </c>
      <c r="G29" s="75">
        <f t="shared" ref="G29" si="36">D29*F29</f>
        <v>2280</v>
      </c>
      <c r="H29" s="75">
        <v>50</v>
      </c>
      <c r="I29" s="74">
        <f t="shared" ref="I29" si="37">D29*H29</f>
        <v>400</v>
      </c>
      <c r="J29" s="74">
        <f t="shared" ref="J29" si="38">G29+I29</f>
        <v>2680</v>
      </c>
      <c r="K29" s="207"/>
      <c r="L29" s="213"/>
      <c r="M29" s="239">
        <v>0</v>
      </c>
      <c r="N29" s="244">
        <v>0</v>
      </c>
      <c r="O29" s="244">
        <v>0</v>
      </c>
    </row>
    <row r="30" spans="1:20" s="77" customFormat="1" ht="24" customHeight="1">
      <c r="A30" s="82"/>
      <c r="B30" s="256" t="s">
        <v>42</v>
      </c>
      <c r="C30" s="81"/>
      <c r="D30" s="205"/>
      <c r="E30" s="82"/>
      <c r="F30" s="80"/>
      <c r="G30" s="75"/>
      <c r="H30" s="75"/>
      <c r="I30" s="74"/>
      <c r="J30" s="74"/>
      <c r="K30" s="207"/>
      <c r="L30" s="213"/>
      <c r="M30" s="239"/>
      <c r="N30" s="244"/>
      <c r="O30" s="244"/>
      <c r="P30" s="279" t="s">
        <v>49</v>
      </c>
      <c r="Q30" s="258" t="s">
        <v>50</v>
      </c>
      <c r="R30" s="258" t="s">
        <v>51</v>
      </c>
      <c r="S30" s="258" t="s">
        <v>52</v>
      </c>
      <c r="T30" s="276" t="s">
        <v>134</v>
      </c>
    </row>
    <row r="31" spans="1:20" s="77" customFormat="1" ht="24" customHeight="1">
      <c r="A31" s="269">
        <f>A29+1</f>
        <v>18</v>
      </c>
      <c r="B31" s="192" t="s">
        <v>131</v>
      </c>
      <c r="C31" s="81" t="s">
        <v>181</v>
      </c>
      <c r="D31" s="205">
        <f t="shared" ref="D31:D33" si="39">ROUNDUP(M31+(M31*(N31+O31)),0)</f>
        <v>1</v>
      </c>
      <c r="E31" s="82" t="s">
        <v>26</v>
      </c>
      <c r="F31" s="80">
        <v>51010</v>
      </c>
      <c r="G31" s="75">
        <f t="shared" ref="G31" si="40">D31*F31</f>
        <v>51010</v>
      </c>
      <c r="H31" s="75">
        <v>0</v>
      </c>
      <c r="I31" s="74">
        <f t="shared" ref="I31" si="41">D31*H31</f>
        <v>0</v>
      </c>
      <c r="J31" s="74">
        <f t="shared" ref="J31" si="42">G31+I31</f>
        <v>51010</v>
      </c>
      <c r="K31" s="207"/>
      <c r="L31" s="213"/>
      <c r="M31" s="239">
        <v>1</v>
      </c>
      <c r="N31" s="244">
        <v>0</v>
      </c>
      <c r="O31" s="244">
        <v>0</v>
      </c>
      <c r="P31" s="270">
        <f>S31*T31</f>
        <v>53010</v>
      </c>
      <c r="Q31" s="259">
        <v>3.8</v>
      </c>
      <c r="R31" s="259">
        <v>3.1</v>
      </c>
      <c r="S31" s="259">
        <f t="shared" ref="S31" si="43">Q31*R31</f>
        <v>11.78</v>
      </c>
      <c r="T31" s="260">
        <v>4500</v>
      </c>
    </row>
    <row r="32" spans="1:20" s="77" customFormat="1" ht="24" customHeight="1">
      <c r="A32" s="269">
        <f t="shared" ref="A32:A33" si="44">A31+1</f>
        <v>19</v>
      </c>
      <c r="B32" s="192" t="s">
        <v>132</v>
      </c>
      <c r="C32" s="81" t="s">
        <v>181</v>
      </c>
      <c r="D32" s="205">
        <f t="shared" si="39"/>
        <v>1</v>
      </c>
      <c r="E32" s="82" t="s">
        <v>26</v>
      </c>
      <c r="F32" s="80">
        <v>39230</v>
      </c>
      <c r="G32" s="75">
        <f t="shared" ref="G32" si="45">D32*F32</f>
        <v>39230</v>
      </c>
      <c r="H32" s="75">
        <v>0</v>
      </c>
      <c r="I32" s="74">
        <f t="shared" ref="I32" si="46">D32*H32</f>
        <v>0</v>
      </c>
      <c r="J32" s="74">
        <f t="shared" ref="J32" si="47">G32+I32</f>
        <v>39230</v>
      </c>
      <c r="K32" s="207"/>
      <c r="L32" s="213"/>
      <c r="M32" s="239">
        <v>1</v>
      </c>
      <c r="N32" s="244">
        <v>0</v>
      </c>
      <c r="O32" s="244">
        <v>0</v>
      </c>
      <c r="P32" s="270">
        <f>S32*T32</f>
        <v>41230</v>
      </c>
      <c r="Q32" s="259">
        <v>3.8</v>
      </c>
      <c r="R32" s="259">
        <v>3.1</v>
      </c>
      <c r="S32" s="259">
        <f t="shared" ref="S32" si="48">Q32*R32</f>
        <v>11.78</v>
      </c>
      <c r="T32" s="260">
        <v>3500</v>
      </c>
    </row>
    <row r="33" spans="1:20" s="77" customFormat="1" ht="24" customHeight="1">
      <c r="A33" s="269">
        <f t="shared" si="44"/>
        <v>20</v>
      </c>
      <c r="B33" s="192" t="s">
        <v>133</v>
      </c>
      <c r="C33" s="81" t="s">
        <v>182</v>
      </c>
      <c r="D33" s="205">
        <f t="shared" si="39"/>
        <v>1</v>
      </c>
      <c r="E33" s="82" t="s">
        <v>26</v>
      </c>
      <c r="F33" s="80">
        <f t="shared" ref="F33" si="49">P33</f>
        <v>6125</v>
      </c>
      <c r="G33" s="75">
        <f t="shared" ref="G33" si="50">D33*F33</f>
        <v>6125</v>
      </c>
      <c r="H33" s="75">
        <v>0</v>
      </c>
      <c r="I33" s="74">
        <f t="shared" ref="I33" si="51">D33*H33</f>
        <v>0</v>
      </c>
      <c r="J33" s="74">
        <f t="shared" ref="J33" si="52">G33+I33</f>
        <v>6125</v>
      </c>
      <c r="K33" s="207"/>
      <c r="L33" s="213"/>
      <c r="M33" s="239">
        <v>1</v>
      </c>
      <c r="N33" s="244">
        <v>0</v>
      </c>
      <c r="O33" s="244">
        <v>0</v>
      </c>
      <c r="P33" s="270">
        <f>S33*T33</f>
        <v>6125</v>
      </c>
      <c r="Q33" s="259">
        <v>1</v>
      </c>
      <c r="R33" s="259">
        <v>2.4500000000000002</v>
      </c>
      <c r="S33" s="259">
        <f t="shared" ref="S33" si="53">Q33*R33</f>
        <v>2.4500000000000002</v>
      </c>
      <c r="T33" s="260">
        <v>2500</v>
      </c>
    </row>
    <row r="34" spans="1:20" s="77" customFormat="1" ht="24" customHeight="1">
      <c r="A34" s="269"/>
      <c r="B34" s="192"/>
      <c r="C34" s="81"/>
      <c r="D34" s="205"/>
      <c r="E34" s="82"/>
      <c r="F34" s="80"/>
      <c r="G34" s="75"/>
      <c r="H34" s="75"/>
      <c r="I34" s="74"/>
      <c r="J34" s="74"/>
      <c r="K34" s="208"/>
      <c r="L34" s="213"/>
      <c r="M34" s="239">
        <v>3</v>
      </c>
      <c r="N34" s="244">
        <v>0</v>
      </c>
      <c r="O34" s="244">
        <v>0</v>
      </c>
      <c r="P34" s="270">
        <f>S34*T34</f>
        <v>16800</v>
      </c>
      <c r="Q34" s="259">
        <v>2</v>
      </c>
      <c r="R34" s="259">
        <v>2.8</v>
      </c>
      <c r="S34" s="259">
        <f t="shared" ref="S34" si="54">Q34*R34</f>
        <v>5.6</v>
      </c>
      <c r="T34" s="270">
        <v>3000</v>
      </c>
    </row>
    <row r="35" spans="1:20" s="77" customFormat="1" ht="24" customHeight="1">
      <c r="A35" s="82"/>
      <c r="B35" s="256" t="s">
        <v>44</v>
      </c>
      <c r="C35" s="81"/>
      <c r="D35" s="205"/>
      <c r="E35" s="82"/>
      <c r="F35" s="80"/>
      <c r="G35" s="75"/>
      <c r="H35" s="75"/>
      <c r="I35" s="74"/>
      <c r="J35" s="74"/>
      <c r="K35" s="207"/>
      <c r="L35" s="213"/>
      <c r="M35" s="239"/>
      <c r="N35" s="244"/>
      <c r="O35" s="244"/>
    </row>
    <row r="36" spans="1:20" s="77" customFormat="1" ht="24" customHeight="1">
      <c r="A36" s="269">
        <f>A33+1</f>
        <v>21</v>
      </c>
      <c r="B36" s="192" t="s">
        <v>108</v>
      </c>
      <c r="C36" s="81"/>
      <c r="D36" s="205">
        <f t="shared" ref="D36:D37" si="55">ROUNDUP(M36+(M36*(N36+O36)),0)</f>
        <v>72</v>
      </c>
      <c r="E36" s="82" t="s">
        <v>24</v>
      </c>
      <c r="F36" s="80">
        <v>90</v>
      </c>
      <c r="G36" s="75">
        <f t="shared" ref="G36:G37" si="56">D36*F36</f>
        <v>6480</v>
      </c>
      <c r="H36" s="75">
        <v>45</v>
      </c>
      <c r="I36" s="74">
        <f t="shared" ref="I36:I37" si="57">D36*H36</f>
        <v>3240</v>
      </c>
      <c r="J36" s="74">
        <f t="shared" ref="J36:J37" si="58">G36+I36</f>
        <v>9720</v>
      </c>
      <c r="K36" s="207"/>
      <c r="L36" s="213"/>
      <c r="M36" s="239">
        <v>65.19</v>
      </c>
      <c r="N36" s="244">
        <v>0.05</v>
      </c>
      <c r="O36" s="244">
        <v>0.05</v>
      </c>
    </row>
    <row r="37" spans="1:20" s="77" customFormat="1" ht="24" customHeight="1">
      <c r="A37" s="269">
        <f t="shared" ref="A37" si="59">A36+1</f>
        <v>22</v>
      </c>
      <c r="B37" s="192" t="s">
        <v>109</v>
      </c>
      <c r="C37" s="81"/>
      <c r="D37" s="205">
        <f t="shared" si="55"/>
        <v>62</v>
      </c>
      <c r="E37" s="82" t="s">
        <v>24</v>
      </c>
      <c r="F37" s="80">
        <v>90</v>
      </c>
      <c r="G37" s="75">
        <f t="shared" si="56"/>
        <v>5580</v>
      </c>
      <c r="H37" s="75">
        <v>45</v>
      </c>
      <c r="I37" s="74">
        <f t="shared" si="57"/>
        <v>2790</v>
      </c>
      <c r="J37" s="74">
        <f t="shared" si="58"/>
        <v>8370</v>
      </c>
      <c r="K37" s="207"/>
      <c r="L37" s="213"/>
      <c r="M37" s="239">
        <v>56.28</v>
      </c>
      <c r="N37" s="244">
        <v>0.05</v>
      </c>
      <c r="O37" s="244">
        <v>0.05</v>
      </c>
    </row>
    <row r="38" spans="1:20" s="77" customFormat="1" ht="24" customHeight="1">
      <c r="A38" s="257"/>
      <c r="B38" s="256" t="s">
        <v>138</v>
      </c>
      <c r="C38" s="81"/>
      <c r="D38" s="205"/>
      <c r="E38" s="82"/>
      <c r="F38" s="80"/>
      <c r="G38" s="75"/>
      <c r="H38" s="75"/>
      <c r="I38" s="74"/>
      <c r="J38" s="74"/>
      <c r="K38" s="207"/>
      <c r="L38" s="213"/>
      <c r="M38" s="262"/>
      <c r="N38" s="244"/>
      <c r="O38" s="244"/>
    </row>
    <row r="39" spans="1:20" s="77" customFormat="1" ht="24" customHeight="1">
      <c r="A39" s="257"/>
      <c r="B39" s="256" t="s">
        <v>69</v>
      </c>
      <c r="C39" s="81"/>
      <c r="D39" s="205"/>
      <c r="E39" s="82"/>
      <c r="F39" s="80"/>
      <c r="G39" s="75"/>
      <c r="H39" s="75"/>
      <c r="I39" s="74"/>
      <c r="J39" s="74"/>
      <c r="K39" s="207"/>
      <c r="L39" s="213"/>
      <c r="M39" s="262"/>
      <c r="N39" s="244"/>
      <c r="O39" s="244"/>
    </row>
    <row r="40" spans="1:20" s="77" customFormat="1" ht="24" customHeight="1">
      <c r="A40" s="269">
        <f>A37+1</f>
        <v>23</v>
      </c>
      <c r="B40" s="192" t="s">
        <v>139</v>
      </c>
      <c r="C40" s="81"/>
      <c r="D40" s="205"/>
      <c r="E40" s="82"/>
      <c r="F40" s="80"/>
      <c r="G40" s="75"/>
      <c r="H40" s="75"/>
      <c r="I40" s="74"/>
      <c r="J40" s="74"/>
      <c r="K40" s="207"/>
      <c r="L40" s="213"/>
      <c r="M40" s="239"/>
      <c r="N40" s="244"/>
      <c r="O40" s="244"/>
    </row>
    <row r="41" spans="1:20" s="77" customFormat="1" ht="24" customHeight="1">
      <c r="A41" s="257"/>
      <c r="B41" s="268" t="s">
        <v>57</v>
      </c>
      <c r="C41" s="81" t="s">
        <v>140</v>
      </c>
      <c r="D41" s="205">
        <v>1</v>
      </c>
      <c r="E41" s="82" t="s">
        <v>55</v>
      </c>
      <c r="F41" s="80">
        <v>4500</v>
      </c>
      <c r="G41" s="75">
        <f t="shared" ref="G41:G48" si="60">D41*F41</f>
        <v>4500</v>
      </c>
      <c r="H41" s="75">
        <v>1500</v>
      </c>
      <c r="I41" s="74">
        <f t="shared" ref="I41:I48" si="61">D41*H41</f>
        <v>1500</v>
      </c>
      <c r="J41" s="74">
        <f t="shared" ref="J41:J48" si="62">G41+I41</f>
        <v>6000</v>
      </c>
      <c r="K41" s="207"/>
      <c r="L41" s="213"/>
      <c r="M41" s="262"/>
      <c r="N41" s="244"/>
      <c r="O41" s="244"/>
    </row>
    <row r="42" spans="1:20" s="77" customFormat="1" ht="24" customHeight="1">
      <c r="A42" s="257"/>
      <c r="B42" s="268" t="s">
        <v>57</v>
      </c>
      <c r="C42" s="81" t="s">
        <v>141</v>
      </c>
      <c r="D42" s="205">
        <v>5</v>
      </c>
      <c r="E42" s="82" t="s">
        <v>55</v>
      </c>
      <c r="F42" s="80">
        <v>160</v>
      </c>
      <c r="G42" s="75">
        <f t="shared" si="60"/>
        <v>800</v>
      </c>
      <c r="H42" s="75">
        <v>25</v>
      </c>
      <c r="I42" s="74">
        <f t="shared" si="61"/>
        <v>125</v>
      </c>
      <c r="J42" s="74">
        <f t="shared" si="62"/>
        <v>925</v>
      </c>
      <c r="K42" s="207"/>
      <c r="L42" s="213"/>
      <c r="M42" s="239"/>
      <c r="N42" s="244"/>
      <c r="O42" s="244"/>
    </row>
    <row r="43" spans="1:20" s="77" customFormat="1" ht="24" customHeight="1">
      <c r="A43" s="269">
        <f>A40+1</f>
        <v>24</v>
      </c>
      <c r="B43" s="192" t="s">
        <v>66</v>
      </c>
      <c r="C43" s="81"/>
      <c r="D43" s="205">
        <v>1</v>
      </c>
      <c r="E43" s="82" t="s">
        <v>56</v>
      </c>
      <c r="F43" s="80">
        <v>530</v>
      </c>
      <c r="G43" s="75">
        <f t="shared" si="60"/>
        <v>530</v>
      </c>
      <c r="H43" s="75">
        <v>160</v>
      </c>
      <c r="I43" s="74">
        <f t="shared" si="61"/>
        <v>160</v>
      </c>
      <c r="J43" s="74">
        <f t="shared" si="62"/>
        <v>690</v>
      </c>
      <c r="K43" s="207"/>
      <c r="L43" s="213"/>
      <c r="M43" s="239"/>
      <c r="N43" s="244"/>
      <c r="O43" s="244"/>
    </row>
    <row r="44" spans="1:20" s="77" customFormat="1" ht="24" customHeight="1">
      <c r="A44" s="257"/>
      <c r="B44" s="256" t="s">
        <v>53</v>
      </c>
      <c r="C44" s="81"/>
      <c r="D44" s="205"/>
      <c r="E44" s="82"/>
      <c r="F44" s="80"/>
      <c r="G44" s="75"/>
      <c r="H44" s="75"/>
      <c r="I44" s="74"/>
      <c r="J44" s="74"/>
      <c r="K44" s="207"/>
      <c r="L44" s="213"/>
      <c r="M44" s="239"/>
      <c r="N44" s="244"/>
      <c r="O44" s="244"/>
    </row>
    <row r="45" spans="1:20" s="77" customFormat="1" ht="24" customHeight="1">
      <c r="A45" s="269">
        <f>A43+1</f>
        <v>25</v>
      </c>
      <c r="B45" s="192" t="s">
        <v>70</v>
      </c>
      <c r="C45" s="81"/>
      <c r="D45" s="205"/>
      <c r="E45" s="82"/>
      <c r="F45" s="80"/>
      <c r="G45" s="75"/>
      <c r="H45" s="75"/>
      <c r="I45" s="74"/>
      <c r="J45" s="74"/>
      <c r="K45" s="207"/>
      <c r="L45" s="213"/>
      <c r="M45" s="239"/>
      <c r="N45" s="244"/>
      <c r="O45" s="244"/>
    </row>
    <row r="46" spans="1:20" s="77" customFormat="1" ht="24" customHeight="1">
      <c r="A46" s="257"/>
      <c r="B46" s="268" t="s">
        <v>57</v>
      </c>
      <c r="C46" s="81" t="s">
        <v>71</v>
      </c>
      <c r="D46" s="205">
        <v>203.6</v>
      </c>
      <c r="E46" s="82" t="s">
        <v>61</v>
      </c>
      <c r="F46" s="80">
        <v>8.1</v>
      </c>
      <c r="G46" s="75">
        <f t="shared" si="60"/>
        <v>1649.1599999999999</v>
      </c>
      <c r="H46" s="75">
        <v>7</v>
      </c>
      <c r="I46" s="74">
        <f t="shared" si="61"/>
        <v>1425.2</v>
      </c>
      <c r="J46" s="74">
        <f t="shared" si="62"/>
        <v>3074.3599999999997</v>
      </c>
      <c r="K46" s="207"/>
      <c r="L46" s="213"/>
      <c r="M46" s="239"/>
      <c r="N46" s="244"/>
      <c r="O46" s="244"/>
    </row>
    <row r="47" spans="1:20" s="77" customFormat="1" ht="24" customHeight="1">
      <c r="A47" s="257"/>
      <c r="B47" s="268" t="s">
        <v>57</v>
      </c>
      <c r="C47" s="81" t="s">
        <v>72</v>
      </c>
      <c r="D47" s="205">
        <v>168</v>
      </c>
      <c r="E47" s="82" t="s">
        <v>61</v>
      </c>
      <c r="F47" s="80">
        <v>12.21</v>
      </c>
      <c r="G47" s="75">
        <f t="shared" si="60"/>
        <v>2051.2800000000002</v>
      </c>
      <c r="H47" s="75">
        <v>10</v>
      </c>
      <c r="I47" s="74">
        <f t="shared" si="61"/>
        <v>1680</v>
      </c>
      <c r="J47" s="74">
        <f t="shared" si="62"/>
        <v>3731.28</v>
      </c>
      <c r="K47" s="207"/>
      <c r="L47" s="213"/>
      <c r="M47" s="239"/>
      <c r="N47" s="244"/>
      <c r="O47" s="244"/>
    </row>
    <row r="48" spans="1:20" s="77" customFormat="1" ht="24" customHeight="1">
      <c r="A48" s="257"/>
      <c r="B48" s="268" t="s">
        <v>57</v>
      </c>
      <c r="C48" s="81" t="s">
        <v>73</v>
      </c>
      <c r="D48" s="205">
        <v>115.19999999999999</v>
      </c>
      <c r="E48" s="82" t="s">
        <v>61</v>
      </c>
      <c r="F48" s="80">
        <v>20.100000000000001</v>
      </c>
      <c r="G48" s="75">
        <f t="shared" si="60"/>
        <v>2315.52</v>
      </c>
      <c r="H48" s="75">
        <v>12</v>
      </c>
      <c r="I48" s="74">
        <f t="shared" si="61"/>
        <v>1382.3999999999999</v>
      </c>
      <c r="J48" s="74">
        <f t="shared" si="62"/>
        <v>3697.92</v>
      </c>
      <c r="K48" s="207"/>
      <c r="L48" s="213"/>
      <c r="M48" s="239"/>
      <c r="N48" s="244"/>
      <c r="O48" s="244"/>
    </row>
    <row r="49" spans="1:15" s="77" customFormat="1" ht="24" customHeight="1">
      <c r="A49" s="269">
        <f>A45+1</f>
        <v>26</v>
      </c>
      <c r="B49" s="192" t="s">
        <v>66</v>
      </c>
      <c r="C49" s="81"/>
      <c r="D49" s="205">
        <v>1</v>
      </c>
      <c r="E49" s="82" t="s">
        <v>56</v>
      </c>
      <c r="F49" s="80">
        <v>602</v>
      </c>
      <c r="G49" s="75">
        <f t="shared" ref="G49:G52" si="63">D49*F49</f>
        <v>602</v>
      </c>
      <c r="H49" s="75">
        <v>449</v>
      </c>
      <c r="I49" s="74">
        <f t="shared" ref="I49:I52" si="64">D49*H49</f>
        <v>449</v>
      </c>
      <c r="J49" s="74">
        <f t="shared" ref="J49:J52" si="65">G49+I49</f>
        <v>1051</v>
      </c>
      <c r="K49" s="207"/>
      <c r="L49" s="213"/>
      <c r="M49" s="239"/>
      <c r="N49" s="244"/>
      <c r="O49" s="244"/>
    </row>
    <row r="50" spans="1:15" s="77" customFormat="1" ht="24" customHeight="1">
      <c r="A50" s="257"/>
      <c r="B50" s="256" t="s">
        <v>74</v>
      </c>
      <c r="C50" s="81"/>
      <c r="D50" s="205"/>
      <c r="E50" s="82"/>
      <c r="F50" s="80"/>
      <c r="G50" s="75"/>
      <c r="H50" s="75"/>
      <c r="I50" s="74"/>
      <c r="J50" s="74"/>
      <c r="K50" s="207"/>
      <c r="L50" s="213"/>
      <c r="M50" s="239"/>
      <c r="N50" s="244"/>
      <c r="O50" s="244"/>
    </row>
    <row r="51" spans="1:15" s="77" customFormat="1" ht="24" customHeight="1">
      <c r="A51" s="269">
        <f>A49+1</f>
        <v>27</v>
      </c>
      <c r="B51" s="192" t="s">
        <v>142</v>
      </c>
      <c r="C51" s="81"/>
      <c r="D51" s="205"/>
      <c r="E51" s="82"/>
      <c r="F51" s="80"/>
      <c r="G51" s="75"/>
      <c r="H51" s="75"/>
      <c r="I51" s="74"/>
      <c r="J51" s="74"/>
      <c r="K51" s="207"/>
      <c r="L51" s="213"/>
      <c r="M51" s="239"/>
      <c r="N51" s="244"/>
      <c r="O51" s="244"/>
    </row>
    <row r="52" spans="1:15" s="77" customFormat="1" ht="24" customHeight="1">
      <c r="A52" s="257"/>
      <c r="B52" s="268" t="s">
        <v>57</v>
      </c>
      <c r="C52" s="81" t="s">
        <v>143</v>
      </c>
      <c r="D52" s="205">
        <v>92</v>
      </c>
      <c r="E52" s="82" t="s">
        <v>61</v>
      </c>
      <c r="F52" s="80">
        <v>25.493333333333336</v>
      </c>
      <c r="G52" s="75">
        <f t="shared" si="63"/>
        <v>2345.3866666666668</v>
      </c>
      <c r="H52" s="75">
        <v>21</v>
      </c>
      <c r="I52" s="74">
        <f t="shared" si="64"/>
        <v>1932</v>
      </c>
      <c r="J52" s="74">
        <f t="shared" si="65"/>
        <v>4277.3866666666672</v>
      </c>
      <c r="K52" s="207"/>
      <c r="L52" s="213"/>
      <c r="M52" s="239"/>
      <c r="N52" s="244"/>
      <c r="O52" s="244"/>
    </row>
    <row r="53" spans="1:15" s="77" customFormat="1" ht="24" customHeight="1">
      <c r="A53" s="257"/>
      <c r="B53" s="268" t="s">
        <v>57</v>
      </c>
      <c r="C53" s="81" t="s">
        <v>144</v>
      </c>
      <c r="D53" s="205">
        <v>40</v>
      </c>
      <c r="E53" s="82" t="s">
        <v>61</v>
      </c>
      <c r="F53" s="80">
        <v>36.799999999999997</v>
      </c>
      <c r="G53" s="75">
        <f t="shared" ref="G53:G54" si="66">D53*F53</f>
        <v>1472</v>
      </c>
      <c r="H53" s="75">
        <v>23</v>
      </c>
      <c r="I53" s="74">
        <f t="shared" ref="I53:I54" si="67">D53*H53</f>
        <v>920</v>
      </c>
      <c r="J53" s="74">
        <f t="shared" ref="J53:J54" si="68">G53+I53</f>
        <v>2392</v>
      </c>
      <c r="K53" s="209"/>
      <c r="L53" s="213"/>
      <c r="M53" s="239"/>
      <c r="N53" s="244"/>
      <c r="O53" s="244"/>
    </row>
    <row r="54" spans="1:15" s="77" customFormat="1" ht="24" customHeight="1">
      <c r="A54" s="269">
        <f>A51+1</f>
        <v>28</v>
      </c>
      <c r="B54" s="192" t="s">
        <v>75</v>
      </c>
      <c r="C54" s="81"/>
      <c r="D54" s="205">
        <v>1</v>
      </c>
      <c r="E54" s="82" t="s">
        <v>56</v>
      </c>
      <c r="F54" s="80">
        <v>573</v>
      </c>
      <c r="G54" s="75">
        <f t="shared" si="66"/>
        <v>573</v>
      </c>
      <c r="H54" s="75">
        <v>428</v>
      </c>
      <c r="I54" s="74">
        <f t="shared" si="67"/>
        <v>428</v>
      </c>
      <c r="J54" s="74">
        <f t="shared" si="68"/>
        <v>1001</v>
      </c>
      <c r="K54" s="207"/>
      <c r="L54" s="213"/>
      <c r="M54" s="239"/>
      <c r="N54" s="244"/>
      <c r="O54" s="244"/>
    </row>
    <row r="55" spans="1:15" s="77" customFormat="1" ht="24" customHeight="1">
      <c r="A55" s="257"/>
      <c r="B55" s="256" t="s">
        <v>67</v>
      </c>
      <c r="C55" s="81"/>
      <c r="D55" s="205"/>
      <c r="E55" s="82"/>
      <c r="F55" s="80"/>
      <c r="G55" s="75"/>
      <c r="H55" s="75"/>
      <c r="I55" s="74"/>
      <c r="J55" s="74"/>
      <c r="K55" s="207"/>
      <c r="L55" s="213"/>
      <c r="M55" s="239"/>
      <c r="N55" s="244"/>
      <c r="O55" s="244"/>
    </row>
    <row r="56" spans="1:15" s="77" customFormat="1" ht="24" customHeight="1">
      <c r="A56" s="269">
        <f>A54+1</f>
        <v>29</v>
      </c>
      <c r="B56" s="192" t="s">
        <v>76</v>
      </c>
      <c r="C56" s="81"/>
      <c r="D56" s="205"/>
      <c r="E56" s="82"/>
      <c r="F56" s="80"/>
      <c r="G56" s="75"/>
      <c r="H56" s="75"/>
      <c r="I56" s="74"/>
      <c r="J56" s="74"/>
      <c r="K56" s="207"/>
      <c r="L56" s="213"/>
      <c r="M56" s="239"/>
      <c r="N56" s="244"/>
      <c r="O56" s="244"/>
    </row>
    <row r="57" spans="1:15" s="77" customFormat="1" ht="24" customHeight="1">
      <c r="A57" s="257"/>
      <c r="B57" s="268" t="s">
        <v>57</v>
      </c>
      <c r="C57" s="81" t="s">
        <v>145</v>
      </c>
      <c r="D57" s="205">
        <v>2</v>
      </c>
      <c r="E57" s="82" t="s">
        <v>58</v>
      </c>
      <c r="F57" s="80">
        <v>103.6</v>
      </c>
      <c r="G57" s="75">
        <f t="shared" ref="G57:G68" si="69">D57*F57</f>
        <v>207.2</v>
      </c>
      <c r="H57" s="75">
        <v>80</v>
      </c>
      <c r="I57" s="74">
        <f t="shared" ref="I57:I68" si="70">D57*H57</f>
        <v>160</v>
      </c>
      <c r="J57" s="74">
        <f t="shared" ref="J57:J68" si="71">G57+I57</f>
        <v>367.2</v>
      </c>
      <c r="K57" s="207"/>
      <c r="L57" s="213"/>
      <c r="M57" s="239"/>
      <c r="N57" s="244"/>
      <c r="O57" s="244"/>
    </row>
    <row r="58" spans="1:15" s="77" customFormat="1" ht="24" customHeight="1">
      <c r="A58" s="269">
        <f>A56+1</f>
        <v>30</v>
      </c>
      <c r="B58" s="192" t="s">
        <v>77</v>
      </c>
      <c r="C58" s="81"/>
      <c r="D58" s="205"/>
      <c r="E58" s="82"/>
      <c r="F58" s="80"/>
      <c r="G58" s="75"/>
      <c r="H58" s="75"/>
      <c r="I58" s="74"/>
      <c r="J58" s="74"/>
      <c r="K58" s="207"/>
      <c r="L58" s="213"/>
      <c r="M58" s="239"/>
      <c r="N58" s="244"/>
      <c r="O58" s="244"/>
    </row>
    <row r="59" spans="1:15" s="77" customFormat="1" ht="24" customHeight="1">
      <c r="A59" s="257"/>
      <c r="B59" s="268" t="s">
        <v>57</v>
      </c>
      <c r="C59" s="81" t="s">
        <v>146</v>
      </c>
      <c r="D59" s="205">
        <v>4</v>
      </c>
      <c r="E59" s="82" t="s">
        <v>58</v>
      </c>
      <c r="F59" s="80">
        <v>125.99999999999999</v>
      </c>
      <c r="G59" s="75">
        <f t="shared" si="69"/>
        <v>503.99999999999994</v>
      </c>
      <c r="H59" s="75">
        <v>90</v>
      </c>
      <c r="I59" s="74">
        <f t="shared" si="70"/>
        <v>360</v>
      </c>
      <c r="J59" s="74">
        <f t="shared" si="71"/>
        <v>864</v>
      </c>
      <c r="K59" s="207"/>
      <c r="L59" s="213"/>
      <c r="M59" s="239"/>
      <c r="N59" s="244"/>
      <c r="O59" s="244"/>
    </row>
    <row r="60" spans="1:15" s="77" customFormat="1" ht="24" customHeight="1">
      <c r="A60" s="257"/>
      <c r="B60" s="268" t="s">
        <v>57</v>
      </c>
      <c r="C60" s="81" t="s">
        <v>147</v>
      </c>
      <c r="D60" s="205">
        <v>2</v>
      </c>
      <c r="E60" s="82" t="s">
        <v>58</v>
      </c>
      <c r="F60" s="80">
        <v>700</v>
      </c>
      <c r="G60" s="75">
        <f t="shared" si="69"/>
        <v>1400</v>
      </c>
      <c r="H60" s="75">
        <v>115</v>
      </c>
      <c r="I60" s="74">
        <f t="shared" si="70"/>
        <v>230</v>
      </c>
      <c r="J60" s="74">
        <f t="shared" si="71"/>
        <v>1630</v>
      </c>
      <c r="K60" s="207"/>
      <c r="L60" s="213"/>
      <c r="M60" s="239"/>
      <c r="N60" s="244"/>
      <c r="O60" s="244"/>
    </row>
    <row r="61" spans="1:15" s="77" customFormat="1" ht="24" customHeight="1">
      <c r="A61" s="257"/>
      <c r="B61" s="268" t="s">
        <v>57</v>
      </c>
      <c r="C61" s="81" t="s">
        <v>66</v>
      </c>
      <c r="D61" s="205">
        <v>1</v>
      </c>
      <c r="E61" s="82" t="s">
        <v>56</v>
      </c>
      <c r="F61" s="80">
        <v>211</v>
      </c>
      <c r="G61" s="75">
        <f t="shared" si="69"/>
        <v>211</v>
      </c>
      <c r="H61" s="75">
        <v>75</v>
      </c>
      <c r="I61" s="74">
        <f t="shared" si="70"/>
        <v>75</v>
      </c>
      <c r="J61" s="74">
        <f t="shared" si="71"/>
        <v>286</v>
      </c>
      <c r="K61" s="207"/>
      <c r="L61" s="213"/>
      <c r="M61" s="239"/>
      <c r="N61" s="244"/>
      <c r="O61" s="244"/>
    </row>
    <row r="62" spans="1:15" s="77" customFormat="1" ht="24" customHeight="1">
      <c r="A62" s="257"/>
      <c r="B62" s="256" t="s">
        <v>68</v>
      </c>
      <c r="C62" s="81"/>
      <c r="D62" s="205"/>
      <c r="E62" s="82"/>
      <c r="F62" s="80"/>
      <c r="G62" s="75"/>
      <c r="H62" s="75"/>
      <c r="I62" s="74"/>
      <c r="J62" s="74"/>
      <c r="K62" s="207"/>
      <c r="L62" s="213"/>
      <c r="M62" s="239"/>
      <c r="N62" s="244"/>
      <c r="O62" s="244"/>
    </row>
    <row r="63" spans="1:15" s="77" customFormat="1" ht="24" customHeight="1">
      <c r="A63" s="269">
        <f>A58+1</f>
        <v>31</v>
      </c>
      <c r="B63" s="192" t="s">
        <v>78</v>
      </c>
      <c r="C63" s="81"/>
      <c r="D63" s="205"/>
      <c r="E63" s="82"/>
      <c r="F63" s="80"/>
      <c r="G63" s="75"/>
      <c r="H63" s="75"/>
      <c r="I63" s="74"/>
      <c r="J63" s="74"/>
      <c r="K63" s="207"/>
      <c r="L63" s="213"/>
      <c r="M63" s="239"/>
      <c r="N63" s="244"/>
      <c r="O63" s="244"/>
    </row>
    <row r="64" spans="1:15" s="77" customFormat="1" ht="24" customHeight="1">
      <c r="A64" s="257"/>
      <c r="B64" s="268" t="s">
        <v>57</v>
      </c>
      <c r="C64" s="81" t="s">
        <v>183</v>
      </c>
      <c r="D64" s="205">
        <v>3</v>
      </c>
      <c r="E64" s="82" t="s">
        <v>58</v>
      </c>
      <c r="F64" s="80">
        <v>1500</v>
      </c>
      <c r="G64" s="75">
        <f t="shared" si="69"/>
        <v>4500</v>
      </c>
      <c r="H64" s="75">
        <v>115</v>
      </c>
      <c r="I64" s="74">
        <f t="shared" si="70"/>
        <v>345</v>
      </c>
      <c r="J64" s="74">
        <f t="shared" si="71"/>
        <v>4845</v>
      </c>
      <c r="K64" s="207"/>
      <c r="L64" s="213"/>
      <c r="M64" s="239"/>
      <c r="N64" s="244"/>
      <c r="O64" s="244"/>
    </row>
    <row r="65" spans="1:15" s="77" customFormat="1" ht="24" customHeight="1">
      <c r="A65" s="257"/>
      <c r="B65" s="268" t="s">
        <v>57</v>
      </c>
      <c r="C65" s="81" t="s">
        <v>184</v>
      </c>
      <c r="D65" s="205">
        <v>4</v>
      </c>
      <c r="E65" s="82" t="s">
        <v>58</v>
      </c>
      <c r="F65" s="80">
        <v>1750</v>
      </c>
      <c r="G65" s="75">
        <f t="shared" ref="G65" si="72">D65*F65</f>
        <v>7000</v>
      </c>
      <c r="H65" s="75">
        <v>115</v>
      </c>
      <c r="I65" s="74">
        <f t="shared" ref="I65" si="73">D65*H65</f>
        <v>460</v>
      </c>
      <c r="J65" s="74">
        <f t="shared" ref="J65" si="74">G65+I65</f>
        <v>7460</v>
      </c>
      <c r="K65" s="207"/>
      <c r="L65" s="213"/>
      <c r="M65" s="239"/>
      <c r="N65" s="244"/>
      <c r="O65" s="244"/>
    </row>
    <row r="66" spans="1:15" s="77" customFormat="1" ht="24" customHeight="1">
      <c r="A66" s="257"/>
      <c r="B66" s="268" t="s">
        <v>57</v>
      </c>
      <c r="C66" s="81" t="s">
        <v>185</v>
      </c>
      <c r="D66" s="205">
        <v>3</v>
      </c>
      <c r="E66" s="82" t="s">
        <v>58</v>
      </c>
      <c r="F66" s="80">
        <v>2150</v>
      </c>
      <c r="G66" s="75">
        <f t="shared" ref="G66" si="75">D66*F66</f>
        <v>6450</v>
      </c>
      <c r="H66" s="75">
        <v>115</v>
      </c>
      <c r="I66" s="74">
        <f t="shared" ref="I66" si="76">D66*H66</f>
        <v>345</v>
      </c>
      <c r="J66" s="74">
        <f t="shared" ref="J66" si="77">G66+I66</f>
        <v>6795</v>
      </c>
      <c r="K66" s="207"/>
      <c r="L66" s="213"/>
      <c r="M66" s="239"/>
      <c r="N66" s="244"/>
      <c r="O66" s="244"/>
    </row>
    <row r="67" spans="1:15" s="77" customFormat="1" ht="24" customHeight="1">
      <c r="A67" s="257"/>
      <c r="B67" s="268" t="s">
        <v>57</v>
      </c>
      <c r="C67" s="81" t="s">
        <v>186</v>
      </c>
      <c r="D67" s="205">
        <v>2</v>
      </c>
      <c r="E67" s="82" t="s">
        <v>58</v>
      </c>
      <c r="F67" s="80">
        <v>2800</v>
      </c>
      <c r="G67" s="75">
        <f t="shared" si="69"/>
        <v>5600</v>
      </c>
      <c r="H67" s="75">
        <v>115</v>
      </c>
      <c r="I67" s="74">
        <f t="shared" si="70"/>
        <v>230</v>
      </c>
      <c r="J67" s="74">
        <f t="shared" si="71"/>
        <v>5830</v>
      </c>
      <c r="K67" s="207"/>
      <c r="L67" s="213"/>
      <c r="M67" s="239"/>
      <c r="N67" s="244"/>
      <c r="O67" s="244"/>
    </row>
    <row r="68" spans="1:15" s="77" customFormat="1" ht="24" customHeight="1">
      <c r="A68" s="257"/>
      <c r="B68" s="268" t="s">
        <v>57</v>
      </c>
      <c r="C68" s="81" t="s">
        <v>148</v>
      </c>
      <c r="D68" s="205">
        <v>1</v>
      </c>
      <c r="E68" s="82" t="s">
        <v>58</v>
      </c>
      <c r="F68" s="80">
        <v>2400</v>
      </c>
      <c r="G68" s="75">
        <f t="shared" si="69"/>
        <v>2400</v>
      </c>
      <c r="H68" s="75">
        <v>165</v>
      </c>
      <c r="I68" s="74">
        <f t="shared" si="70"/>
        <v>165</v>
      </c>
      <c r="J68" s="74">
        <f t="shared" si="71"/>
        <v>2565</v>
      </c>
      <c r="K68" s="207"/>
      <c r="L68" s="213"/>
      <c r="M68" s="239"/>
      <c r="N68" s="244"/>
      <c r="O68" s="244"/>
    </row>
    <row r="69" spans="1:15" s="77" customFormat="1" ht="24" customHeight="1">
      <c r="A69" s="257"/>
      <c r="B69" s="268"/>
      <c r="C69" s="81" t="s">
        <v>149</v>
      </c>
      <c r="D69" s="205"/>
      <c r="E69" s="82"/>
      <c r="F69" s="80"/>
      <c r="G69" s="75"/>
      <c r="H69" s="75"/>
      <c r="I69" s="74"/>
      <c r="J69" s="74"/>
      <c r="K69" s="207"/>
      <c r="L69" s="213"/>
      <c r="M69" s="239"/>
      <c r="N69" s="244"/>
      <c r="O69" s="244"/>
    </row>
    <row r="70" spans="1:15" s="77" customFormat="1" ht="24" customHeight="1">
      <c r="A70" s="257"/>
      <c r="B70" s="268" t="s">
        <v>57</v>
      </c>
      <c r="C70" s="81" t="s">
        <v>150</v>
      </c>
      <c r="D70" s="205">
        <v>1</v>
      </c>
      <c r="E70" s="82" t="s">
        <v>58</v>
      </c>
      <c r="F70" s="80">
        <v>2200</v>
      </c>
      <c r="G70" s="75">
        <f t="shared" ref="G70:G77" si="78">D70*F70</f>
        <v>2200</v>
      </c>
      <c r="H70" s="75">
        <v>165</v>
      </c>
      <c r="I70" s="74">
        <f t="shared" ref="I70:I77" si="79">D70*H70</f>
        <v>165</v>
      </c>
      <c r="J70" s="74">
        <f t="shared" ref="J70:J77" si="80">G70+I70</f>
        <v>2365</v>
      </c>
      <c r="K70" s="207"/>
      <c r="L70" s="213"/>
      <c r="M70" s="239"/>
      <c r="N70" s="244"/>
      <c r="O70" s="244"/>
    </row>
    <row r="71" spans="1:15" s="77" customFormat="1" ht="24" customHeight="1">
      <c r="A71" s="269">
        <f>A63+1</f>
        <v>32</v>
      </c>
      <c r="B71" s="192" t="s">
        <v>66</v>
      </c>
      <c r="C71" s="81"/>
      <c r="D71" s="205"/>
      <c r="E71" s="82"/>
      <c r="F71" s="80"/>
      <c r="G71" s="75"/>
      <c r="H71" s="75"/>
      <c r="I71" s="74"/>
      <c r="J71" s="74"/>
      <c r="K71" s="207"/>
      <c r="L71" s="213"/>
      <c r="M71" s="239"/>
      <c r="N71" s="244"/>
      <c r="O71" s="244"/>
    </row>
    <row r="72" spans="1:15" s="77" customFormat="1" ht="24" customHeight="1">
      <c r="A72" s="257"/>
      <c r="B72" s="256" t="s">
        <v>151</v>
      </c>
      <c r="C72" s="81"/>
      <c r="D72" s="205">
        <v>1</v>
      </c>
      <c r="E72" s="82" t="s">
        <v>56</v>
      </c>
      <c r="F72" s="80">
        <v>2230</v>
      </c>
      <c r="G72" s="75">
        <f t="shared" si="78"/>
        <v>2230</v>
      </c>
      <c r="H72" s="75">
        <v>183</v>
      </c>
      <c r="I72" s="74">
        <f t="shared" ref="I72" si="81">D72*H72</f>
        <v>183</v>
      </c>
      <c r="J72" s="74">
        <f t="shared" ref="J72" si="82">G72+I72</f>
        <v>2413</v>
      </c>
      <c r="K72" s="207"/>
      <c r="L72" s="213"/>
      <c r="M72" s="239"/>
      <c r="N72" s="244"/>
      <c r="O72" s="244"/>
    </row>
    <row r="73" spans="1:15" s="77" customFormat="1" ht="24" customHeight="1">
      <c r="A73" s="269">
        <f>A71+1</f>
        <v>33</v>
      </c>
      <c r="B73" s="192" t="s">
        <v>152</v>
      </c>
      <c r="C73" s="81"/>
      <c r="D73" s="205"/>
      <c r="E73" s="82"/>
      <c r="F73" s="80"/>
      <c r="G73" s="75"/>
      <c r="H73" s="75"/>
      <c r="I73" s="74"/>
      <c r="J73" s="74"/>
      <c r="K73" s="207"/>
      <c r="L73" s="213"/>
      <c r="M73" s="239"/>
      <c r="N73" s="244"/>
      <c r="O73" s="244"/>
    </row>
    <row r="74" spans="1:15" s="77" customFormat="1" ht="24" customHeight="1">
      <c r="A74" s="257"/>
      <c r="B74" s="268" t="s">
        <v>57</v>
      </c>
      <c r="C74" s="81" t="s">
        <v>153</v>
      </c>
      <c r="D74" s="205">
        <v>1</v>
      </c>
      <c r="E74" s="82" t="s">
        <v>58</v>
      </c>
      <c r="F74" s="80">
        <v>15000</v>
      </c>
      <c r="G74" s="75">
        <f t="shared" si="78"/>
        <v>15000</v>
      </c>
      <c r="H74" s="75">
        <v>1000</v>
      </c>
      <c r="I74" s="74">
        <f t="shared" si="79"/>
        <v>1000</v>
      </c>
      <c r="J74" s="74">
        <f t="shared" si="80"/>
        <v>16000</v>
      </c>
      <c r="K74" s="207"/>
      <c r="L74" s="213"/>
      <c r="M74" s="239"/>
      <c r="N74" s="244"/>
      <c r="O74" s="244"/>
    </row>
    <row r="75" spans="1:15" s="77" customFormat="1" ht="24" customHeight="1">
      <c r="A75" s="257"/>
      <c r="B75" s="268" t="s">
        <v>57</v>
      </c>
      <c r="C75" s="81" t="s">
        <v>154</v>
      </c>
      <c r="D75" s="205">
        <v>1</v>
      </c>
      <c r="E75" s="82" t="s">
        <v>58</v>
      </c>
      <c r="F75" s="80">
        <v>250</v>
      </c>
      <c r="G75" s="75">
        <f t="shared" si="78"/>
        <v>250</v>
      </c>
      <c r="H75" s="75">
        <v>90</v>
      </c>
      <c r="I75" s="74">
        <f t="shared" si="79"/>
        <v>90</v>
      </c>
      <c r="J75" s="74">
        <f t="shared" si="80"/>
        <v>340</v>
      </c>
      <c r="K75" s="207"/>
      <c r="L75" s="213"/>
      <c r="M75" s="239"/>
      <c r="N75" s="244"/>
      <c r="O75" s="244"/>
    </row>
    <row r="76" spans="1:15" s="77" customFormat="1" ht="24" customHeight="1">
      <c r="A76" s="269">
        <f>A73+1</f>
        <v>34</v>
      </c>
      <c r="B76" s="192" t="s">
        <v>155</v>
      </c>
      <c r="C76" s="81"/>
      <c r="D76" s="205"/>
      <c r="E76" s="82"/>
      <c r="F76" s="80"/>
      <c r="G76" s="75"/>
      <c r="H76" s="75"/>
      <c r="I76" s="74"/>
      <c r="J76" s="74"/>
      <c r="K76" s="207"/>
      <c r="L76" s="213"/>
      <c r="M76" s="239"/>
      <c r="N76" s="244"/>
      <c r="O76" s="244"/>
    </row>
    <row r="77" spans="1:15" s="77" customFormat="1" ht="24" customHeight="1">
      <c r="A77" s="257"/>
      <c r="B77" s="268" t="s">
        <v>57</v>
      </c>
      <c r="C77" s="81" t="s">
        <v>156</v>
      </c>
      <c r="D77" s="205">
        <v>20</v>
      </c>
      <c r="E77" s="82" t="s">
        <v>61</v>
      </c>
      <c r="F77" s="80">
        <v>16</v>
      </c>
      <c r="G77" s="75">
        <f t="shared" si="78"/>
        <v>320</v>
      </c>
      <c r="H77" s="75">
        <v>7</v>
      </c>
      <c r="I77" s="74">
        <f t="shared" si="79"/>
        <v>140</v>
      </c>
      <c r="J77" s="74">
        <f t="shared" si="80"/>
        <v>460</v>
      </c>
      <c r="K77" s="207"/>
      <c r="L77" s="213"/>
      <c r="M77" s="239"/>
      <c r="N77" s="244"/>
      <c r="O77" s="244"/>
    </row>
    <row r="78" spans="1:15" s="77" customFormat="1" ht="24" customHeight="1">
      <c r="A78" s="269">
        <f>A76+1</f>
        <v>35</v>
      </c>
      <c r="B78" s="192" t="s">
        <v>157</v>
      </c>
      <c r="C78" s="81"/>
      <c r="D78" s="205"/>
      <c r="E78" s="82"/>
      <c r="F78" s="80"/>
      <c r="G78" s="75"/>
      <c r="H78" s="75"/>
      <c r="I78" s="74"/>
      <c r="J78" s="74"/>
      <c r="K78" s="207"/>
      <c r="L78" s="213"/>
      <c r="M78" s="239"/>
      <c r="N78" s="244"/>
      <c r="O78" s="244"/>
    </row>
    <row r="79" spans="1:15" s="77" customFormat="1" ht="24" customHeight="1">
      <c r="A79" s="257"/>
      <c r="B79" s="268" t="s">
        <v>57</v>
      </c>
      <c r="C79" s="81" t="s">
        <v>158</v>
      </c>
      <c r="D79" s="205">
        <v>18</v>
      </c>
      <c r="E79" s="82" t="s">
        <v>61</v>
      </c>
      <c r="F79" s="80">
        <v>25.493333333333336</v>
      </c>
      <c r="G79" s="75">
        <f t="shared" ref="G79:G112" si="83">D79*F79</f>
        <v>458.88000000000005</v>
      </c>
      <c r="H79" s="75">
        <v>21</v>
      </c>
      <c r="I79" s="74">
        <f t="shared" ref="I79" si="84">D79*H79</f>
        <v>378</v>
      </c>
      <c r="J79" s="74">
        <f t="shared" ref="J79" si="85">G79+I79</f>
        <v>836.88000000000011</v>
      </c>
      <c r="K79" s="207"/>
      <c r="L79" s="213"/>
      <c r="M79" s="239"/>
      <c r="N79" s="244"/>
      <c r="O79" s="244"/>
    </row>
    <row r="80" spans="1:15" s="77" customFormat="1" ht="24" customHeight="1">
      <c r="A80" s="269">
        <f>A78+1</f>
        <v>36</v>
      </c>
      <c r="B80" s="192" t="s">
        <v>66</v>
      </c>
      <c r="C80" s="81"/>
      <c r="D80" s="205">
        <v>1</v>
      </c>
      <c r="E80" s="82" t="s">
        <v>56</v>
      </c>
      <c r="F80" s="80">
        <v>46</v>
      </c>
      <c r="G80" s="75">
        <f t="shared" si="83"/>
        <v>46</v>
      </c>
      <c r="H80" s="75">
        <v>38</v>
      </c>
      <c r="I80" s="74">
        <f t="shared" ref="I80:I83" si="86">D80*H80</f>
        <v>38</v>
      </c>
      <c r="J80" s="74">
        <f t="shared" ref="J80:J83" si="87">G80+I80</f>
        <v>84</v>
      </c>
      <c r="K80" s="207"/>
      <c r="L80" s="213"/>
      <c r="M80" s="239"/>
      <c r="N80" s="244"/>
      <c r="O80" s="244"/>
    </row>
    <row r="81" spans="1:15" s="77" customFormat="1" ht="24" customHeight="1">
      <c r="A81" s="257"/>
      <c r="B81" s="256" t="s">
        <v>159</v>
      </c>
      <c r="C81" s="81"/>
      <c r="D81" s="205"/>
      <c r="E81" s="82"/>
      <c r="F81" s="80"/>
      <c r="G81" s="75"/>
      <c r="H81" s="75"/>
      <c r="I81" s="74"/>
      <c r="J81" s="74"/>
      <c r="K81" s="209"/>
      <c r="L81" s="213"/>
      <c r="M81" s="239"/>
      <c r="N81" s="244"/>
      <c r="O81" s="244"/>
    </row>
    <row r="82" spans="1:15" s="77" customFormat="1" ht="24" customHeight="1">
      <c r="A82" s="269">
        <f>A80+1</f>
        <v>37</v>
      </c>
      <c r="B82" s="192" t="s">
        <v>160</v>
      </c>
      <c r="C82" s="81"/>
      <c r="D82" s="205"/>
      <c r="E82" s="82"/>
      <c r="F82" s="80"/>
      <c r="G82" s="75"/>
      <c r="H82" s="75"/>
      <c r="I82" s="74"/>
      <c r="J82" s="74"/>
      <c r="K82" s="209"/>
      <c r="L82" s="213"/>
      <c r="M82" s="239"/>
      <c r="N82" s="244"/>
      <c r="O82" s="244"/>
    </row>
    <row r="83" spans="1:15" s="77" customFormat="1" ht="24" customHeight="1">
      <c r="A83" s="257"/>
      <c r="B83" s="268" t="s">
        <v>57</v>
      </c>
      <c r="C83" s="81" t="s">
        <v>161</v>
      </c>
      <c r="D83" s="205">
        <v>1</v>
      </c>
      <c r="E83" s="82" t="s">
        <v>58</v>
      </c>
      <c r="F83" s="80">
        <v>3500</v>
      </c>
      <c r="G83" s="75">
        <f t="shared" si="83"/>
        <v>3500</v>
      </c>
      <c r="H83" s="75">
        <v>300</v>
      </c>
      <c r="I83" s="74">
        <f t="shared" si="86"/>
        <v>300</v>
      </c>
      <c r="J83" s="74">
        <f t="shared" si="87"/>
        <v>3800</v>
      </c>
      <c r="K83" s="207"/>
      <c r="L83" s="213"/>
      <c r="M83" s="239"/>
      <c r="N83" s="244"/>
      <c r="O83" s="244"/>
    </row>
    <row r="84" spans="1:15" s="77" customFormat="1" ht="24" customHeight="1">
      <c r="A84" s="257"/>
      <c r="B84" s="256" t="s">
        <v>162</v>
      </c>
      <c r="C84" s="81"/>
      <c r="D84" s="205"/>
      <c r="E84" s="82"/>
      <c r="F84" s="80"/>
      <c r="G84" s="75"/>
      <c r="H84" s="75"/>
      <c r="I84" s="74"/>
      <c r="J84" s="74"/>
      <c r="K84" s="207"/>
      <c r="L84" s="213"/>
      <c r="M84" s="239"/>
      <c r="N84" s="244"/>
      <c r="O84" s="244"/>
    </row>
    <row r="85" spans="1:15" s="77" customFormat="1" ht="24" customHeight="1">
      <c r="A85" s="257"/>
      <c r="B85" s="256" t="s">
        <v>163</v>
      </c>
      <c r="C85" s="81"/>
      <c r="D85" s="205"/>
      <c r="E85" s="82"/>
      <c r="F85" s="80"/>
      <c r="G85" s="75"/>
      <c r="H85" s="75"/>
      <c r="I85" s="74"/>
      <c r="J85" s="74"/>
      <c r="K85" s="207"/>
      <c r="L85" s="213"/>
      <c r="M85" s="239"/>
      <c r="N85" s="244"/>
      <c r="O85" s="244"/>
    </row>
    <row r="86" spans="1:15" s="77" customFormat="1" ht="24" customHeight="1">
      <c r="A86" s="269">
        <f>A82+1</f>
        <v>38</v>
      </c>
      <c r="B86" s="192" t="s">
        <v>164</v>
      </c>
      <c r="C86" s="81"/>
      <c r="D86" s="205"/>
      <c r="E86" s="82"/>
      <c r="F86" s="80"/>
      <c r="G86" s="75"/>
      <c r="H86" s="75"/>
      <c r="I86" s="74"/>
      <c r="J86" s="74"/>
      <c r="K86" s="207"/>
      <c r="L86" s="213"/>
      <c r="M86" s="239"/>
      <c r="N86" s="244"/>
      <c r="O86" s="244"/>
    </row>
    <row r="87" spans="1:15" s="77" customFormat="1" ht="24" customHeight="1">
      <c r="A87" s="257"/>
      <c r="B87" s="268" t="s">
        <v>57</v>
      </c>
      <c r="C87" s="81" t="s">
        <v>165</v>
      </c>
      <c r="D87" s="205">
        <v>2</v>
      </c>
      <c r="E87" s="82" t="s">
        <v>58</v>
      </c>
      <c r="F87" s="80">
        <v>0</v>
      </c>
      <c r="G87" s="75">
        <f t="shared" si="83"/>
        <v>0</v>
      </c>
      <c r="H87" s="75">
        <v>3000</v>
      </c>
      <c r="I87" s="74">
        <f t="shared" ref="I87" si="88">D87*H87</f>
        <v>6000</v>
      </c>
      <c r="J87" s="74">
        <f t="shared" ref="J87" si="89">G87+I87</f>
        <v>6000</v>
      </c>
      <c r="K87" s="207"/>
      <c r="L87" s="213"/>
      <c r="M87" s="239"/>
      <c r="N87" s="244"/>
      <c r="O87" s="244"/>
    </row>
    <row r="88" spans="1:15" s="77" customFormat="1" ht="24" customHeight="1">
      <c r="A88" s="269"/>
      <c r="B88" s="256" t="s">
        <v>166</v>
      </c>
      <c r="C88" s="81"/>
      <c r="D88" s="205"/>
      <c r="E88" s="82"/>
      <c r="F88" s="80"/>
      <c r="G88" s="75"/>
      <c r="H88" s="75"/>
      <c r="I88" s="74"/>
      <c r="J88" s="74"/>
      <c r="K88" s="207"/>
      <c r="L88" s="213"/>
      <c r="M88" s="239"/>
      <c r="N88" s="244"/>
      <c r="O88" s="244"/>
    </row>
    <row r="89" spans="1:15" s="77" customFormat="1" ht="24" customHeight="1">
      <c r="A89" s="269">
        <f>A86+1</f>
        <v>39</v>
      </c>
      <c r="B89" s="192" t="s">
        <v>167</v>
      </c>
      <c r="C89" s="81"/>
      <c r="D89" s="205"/>
      <c r="E89" s="82"/>
      <c r="F89" s="80"/>
      <c r="G89" s="75"/>
      <c r="H89" s="75"/>
      <c r="I89" s="74"/>
      <c r="J89" s="74"/>
      <c r="K89" s="207"/>
      <c r="L89" s="213"/>
      <c r="M89" s="239"/>
      <c r="N89" s="244"/>
      <c r="O89" s="244"/>
    </row>
    <row r="90" spans="1:15" s="77" customFormat="1" ht="24" customHeight="1">
      <c r="A90" s="257"/>
      <c r="B90" s="268" t="s">
        <v>57</v>
      </c>
      <c r="C90" s="81" t="s">
        <v>168</v>
      </c>
      <c r="D90" s="205">
        <v>30</v>
      </c>
      <c r="E90" s="82" t="s">
        <v>61</v>
      </c>
      <c r="F90" s="80"/>
      <c r="G90" s="75">
        <f t="shared" si="83"/>
        <v>0</v>
      </c>
      <c r="H90" s="75">
        <v>65</v>
      </c>
      <c r="I90" s="74">
        <f t="shared" ref="I90:I93" si="90">D90*H90</f>
        <v>1950</v>
      </c>
      <c r="J90" s="74">
        <f t="shared" ref="J90:J93" si="91">G90+I90</f>
        <v>1950</v>
      </c>
      <c r="K90" s="207"/>
      <c r="L90" s="213"/>
      <c r="M90" s="239"/>
      <c r="N90" s="244"/>
      <c r="O90" s="244"/>
    </row>
    <row r="91" spans="1:15" s="77" customFormat="1" ht="24" customHeight="1">
      <c r="A91" s="257"/>
      <c r="B91" s="268" t="s">
        <v>57</v>
      </c>
      <c r="C91" s="81" t="s">
        <v>169</v>
      </c>
      <c r="D91" s="205">
        <v>30</v>
      </c>
      <c r="E91" s="82" t="s">
        <v>61</v>
      </c>
      <c r="F91" s="80"/>
      <c r="G91" s="75">
        <f t="shared" si="83"/>
        <v>0</v>
      </c>
      <c r="H91" s="75">
        <v>110</v>
      </c>
      <c r="I91" s="74">
        <f t="shared" si="90"/>
        <v>3300</v>
      </c>
      <c r="J91" s="74">
        <f t="shared" si="91"/>
        <v>3300</v>
      </c>
      <c r="K91" s="207"/>
      <c r="L91" s="213"/>
      <c r="M91" s="239"/>
      <c r="N91" s="244"/>
      <c r="O91" s="244"/>
    </row>
    <row r="92" spans="1:15" s="77" customFormat="1" ht="24" customHeight="1">
      <c r="A92" s="257"/>
      <c r="B92" s="268" t="s">
        <v>57</v>
      </c>
      <c r="C92" s="81" t="s">
        <v>170</v>
      </c>
      <c r="D92" s="205">
        <v>1</v>
      </c>
      <c r="E92" s="82" t="s">
        <v>56</v>
      </c>
      <c r="F92" s="80"/>
      <c r="G92" s="75">
        <f t="shared" si="83"/>
        <v>0</v>
      </c>
      <c r="H92" s="75">
        <v>2148.2999999999997</v>
      </c>
      <c r="I92" s="74">
        <f t="shared" si="90"/>
        <v>2148.2999999999997</v>
      </c>
      <c r="J92" s="74">
        <f t="shared" si="91"/>
        <v>2148.2999999999997</v>
      </c>
      <c r="K92" s="207"/>
      <c r="L92" s="213"/>
      <c r="M92" s="239"/>
      <c r="N92" s="244"/>
      <c r="O92" s="244"/>
    </row>
    <row r="93" spans="1:15" s="77" customFormat="1" ht="24" customHeight="1">
      <c r="A93" s="257"/>
      <c r="B93" s="268" t="s">
        <v>57</v>
      </c>
      <c r="C93" s="81" t="s">
        <v>62</v>
      </c>
      <c r="D93" s="205">
        <v>1</v>
      </c>
      <c r="E93" s="82" t="s">
        <v>56</v>
      </c>
      <c r="F93" s="80"/>
      <c r="G93" s="75">
        <f t="shared" si="83"/>
        <v>0</v>
      </c>
      <c r="H93" s="75">
        <v>613.79999999999995</v>
      </c>
      <c r="I93" s="74">
        <f t="shared" si="90"/>
        <v>613.79999999999995</v>
      </c>
      <c r="J93" s="74">
        <f t="shared" si="91"/>
        <v>613.79999999999995</v>
      </c>
      <c r="K93" s="207"/>
      <c r="L93" s="213"/>
      <c r="M93" s="239"/>
      <c r="N93" s="244"/>
      <c r="O93" s="244"/>
    </row>
    <row r="94" spans="1:15" s="77" customFormat="1" ht="24" customHeight="1">
      <c r="A94" s="269">
        <f>A89+1</f>
        <v>40</v>
      </c>
      <c r="B94" s="192" t="s">
        <v>171</v>
      </c>
      <c r="C94" s="81"/>
      <c r="D94" s="205"/>
      <c r="E94" s="82"/>
      <c r="F94" s="80"/>
      <c r="G94" s="75"/>
      <c r="H94" s="75"/>
      <c r="I94" s="74"/>
      <c r="J94" s="74"/>
      <c r="K94" s="207"/>
      <c r="L94" s="213"/>
      <c r="M94" s="239"/>
      <c r="N94" s="244"/>
      <c r="O94" s="244"/>
    </row>
    <row r="95" spans="1:15" s="77" customFormat="1" ht="24" customHeight="1">
      <c r="A95" s="257"/>
      <c r="B95" s="268" t="s">
        <v>57</v>
      </c>
      <c r="C95" s="81" t="s">
        <v>168</v>
      </c>
      <c r="D95" s="205">
        <v>30</v>
      </c>
      <c r="E95" s="82" t="s">
        <v>61</v>
      </c>
      <c r="F95" s="80"/>
      <c r="G95" s="75">
        <f t="shared" si="83"/>
        <v>0</v>
      </c>
      <c r="H95" s="75">
        <v>25</v>
      </c>
      <c r="I95" s="74">
        <f t="shared" ref="I95:I97" si="92">D95*H95</f>
        <v>750</v>
      </c>
      <c r="J95" s="74">
        <f t="shared" ref="J95:J97" si="93">G95+I95</f>
        <v>750</v>
      </c>
      <c r="K95" s="207"/>
      <c r="L95" s="213"/>
      <c r="M95" s="239"/>
      <c r="N95" s="244"/>
      <c r="O95" s="244"/>
    </row>
    <row r="96" spans="1:15" s="77" customFormat="1" ht="24" customHeight="1">
      <c r="A96" s="257"/>
      <c r="B96" s="268" t="s">
        <v>57</v>
      </c>
      <c r="C96" s="81" t="s">
        <v>169</v>
      </c>
      <c r="D96" s="205">
        <v>30</v>
      </c>
      <c r="E96" s="82" t="s">
        <v>61</v>
      </c>
      <c r="F96" s="80"/>
      <c r="G96" s="75">
        <f t="shared" si="83"/>
        <v>0</v>
      </c>
      <c r="H96" s="75">
        <v>25</v>
      </c>
      <c r="I96" s="74">
        <f t="shared" si="92"/>
        <v>750</v>
      </c>
      <c r="J96" s="74">
        <f t="shared" si="93"/>
        <v>750</v>
      </c>
      <c r="K96" s="207"/>
      <c r="L96" s="213"/>
      <c r="M96" s="239"/>
      <c r="N96" s="244"/>
      <c r="O96" s="244"/>
    </row>
    <row r="97" spans="1:15" s="77" customFormat="1" ht="24" customHeight="1">
      <c r="A97" s="257"/>
      <c r="B97" s="268" t="s">
        <v>57</v>
      </c>
      <c r="C97" s="81" t="s">
        <v>172</v>
      </c>
      <c r="D97" s="205">
        <v>1</v>
      </c>
      <c r="E97" s="82" t="s">
        <v>56</v>
      </c>
      <c r="F97" s="80"/>
      <c r="G97" s="75">
        <f t="shared" si="83"/>
        <v>0</v>
      </c>
      <c r="H97" s="75">
        <v>320.5</v>
      </c>
      <c r="I97" s="74">
        <f t="shared" si="92"/>
        <v>320.5</v>
      </c>
      <c r="J97" s="74">
        <f t="shared" si="93"/>
        <v>320.5</v>
      </c>
      <c r="K97" s="207"/>
      <c r="L97" s="213"/>
      <c r="M97" s="239"/>
      <c r="N97" s="244"/>
      <c r="O97" s="244"/>
    </row>
    <row r="98" spans="1:15" s="77" customFormat="1" ht="24" customHeight="1">
      <c r="A98" s="269">
        <f>A94+1</f>
        <v>41</v>
      </c>
      <c r="B98" s="192" t="s">
        <v>173</v>
      </c>
      <c r="C98" s="81"/>
      <c r="D98" s="205"/>
      <c r="E98" s="82"/>
      <c r="F98" s="80"/>
      <c r="G98" s="75"/>
      <c r="H98" s="75"/>
      <c r="I98" s="74"/>
      <c r="J98" s="74"/>
      <c r="K98" s="207"/>
      <c r="L98" s="213"/>
      <c r="M98" s="239"/>
      <c r="N98" s="244"/>
      <c r="O98" s="244"/>
    </row>
    <row r="99" spans="1:15" s="77" customFormat="1" ht="24" customHeight="1">
      <c r="A99" s="257"/>
      <c r="B99" s="268" t="s">
        <v>57</v>
      </c>
      <c r="C99" s="81" t="s">
        <v>174</v>
      </c>
      <c r="D99" s="205">
        <v>12</v>
      </c>
      <c r="E99" s="82" t="s">
        <v>61</v>
      </c>
      <c r="F99" s="80"/>
      <c r="G99" s="75">
        <f t="shared" si="83"/>
        <v>0</v>
      </c>
      <c r="H99" s="75"/>
      <c r="I99" s="74">
        <f t="shared" ref="I99:I103" si="94">D99*H99</f>
        <v>0</v>
      </c>
      <c r="J99" s="74">
        <f t="shared" ref="J99:J103" si="95">G99+I99</f>
        <v>0</v>
      </c>
      <c r="K99" s="207"/>
      <c r="L99" s="213"/>
      <c r="M99" s="239"/>
      <c r="N99" s="244"/>
      <c r="O99" s="244"/>
    </row>
    <row r="100" spans="1:15" s="77" customFormat="1" ht="24" customHeight="1">
      <c r="A100" s="257"/>
      <c r="B100" s="268" t="s">
        <v>57</v>
      </c>
      <c r="C100" s="81" t="s">
        <v>175</v>
      </c>
      <c r="D100" s="205">
        <v>8</v>
      </c>
      <c r="E100" s="82" t="s">
        <v>61</v>
      </c>
      <c r="F100" s="80"/>
      <c r="G100" s="75">
        <f t="shared" si="83"/>
        <v>0</v>
      </c>
      <c r="H100" s="75"/>
      <c r="I100" s="74">
        <f t="shared" si="94"/>
        <v>0</v>
      </c>
      <c r="J100" s="74">
        <f t="shared" si="95"/>
        <v>0</v>
      </c>
      <c r="K100" s="207"/>
      <c r="L100" s="213"/>
      <c r="M100" s="239"/>
      <c r="N100" s="244"/>
      <c r="O100" s="244"/>
    </row>
    <row r="101" spans="1:15" s="77" customFormat="1" ht="24" customHeight="1">
      <c r="A101" s="257"/>
      <c r="B101" s="268" t="s">
        <v>57</v>
      </c>
      <c r="C101" s="81" t="s">
        <v>59</v>
      </c>
      <c r="D101" s="205">
        <v>1</v>
      </c>
      <c r="E101" s="82" t="s">
        <v>56</v>
      </c>
      <c r="F101" s="80"/>
      <c r="G101" s="75">
        <f t="shared" si="83"/>
        <v>0</v>
      </c>
      <c r="H101" s="75"/>
      <c r="I101" s="74">
        <f t="shared" si="94"/>
        <v>0</v>
      </c>
      <c r="J101" s="74">
        <f t="shared" si="95"/>
        <v>0</v>
      </c>
      <c r="K101" s="207"/>
      <c r="L101" s="213"/>
      <c r="M101" s="239"/>
      <c r="N101" s="244"/>
      <c r="O101" s="244"/>
    </row>
    <row r="102" spans="1:15" s="77" customFormat="1" ht="24" customHeight="1">
      <c r="A102" s="257"/>
      <c r="B102" s="268" t="s">
        <v>57</v>
      </c>
      <c r="C102" s="81" t="s">
        <v>176</v>
      </c>
      <c r="D102" s="205">
        <v>1</v>
      </c>
      <c r="E102" s="82" t="s">
        <v>56</v>
      </c>
      <c r="F102" s="80"/>
      <c r="G102" s="75">
        <f t="shared" si="83"/>
        <v>0</v>
      </c>
      <c r="H102" s="75"/>
      <c r="I102" s="74">
        <f t="shared" si="94"/>
        <v>0</v>
      </c>
      <c r="J102" s="74">
        <f t="shared" si="95"/>
        <v>0</v>
      </c>
      <c r="K102" s="207"/>
      <c r="L102" s="213"/>
      <c r="M102" s="239"/>
      <c r="N102" s="244"/>
      <c r="O102" s="244"/>
    </row>
    <row r="103" spans="1:15" s="77" customFormat="1" ht="24" customHeight="1">
      <c r="A103" s="257"/>
      <c r="B103" s="268" t="s">
        <v>57</v>
      </c>
      <c r="C103" s="81" t="s">
        <v>60</v>
      </c>
      <c r="D103" s="205">
        <v>1</v>
      </c>
      <c r="E103" s="82" t="s">
        <v>56</v>
      </c>
      <c r="F103" s="80"/>
      <c r="G103" s="75">
        <f t="shared" si="83"/>
        <v>0</v>
      </c>
      <c r="H103" s="75"/>
      <c r="I103" s="74">
        <f t="shared" si="94"/>
        <v>0</v>
      </c>
      <c r="J103" s="74">
        <f t="shared" si="95"/>
        <v>0</v>
      </c>
      <c r="K103" s="207"/>
      <c r="L103" s="213"/>
      <c r="M103" s="239"/>
      <c r="N103" s="244"/>
      <c r="O103" s="244"/>
    </row>
    <row r="104" spans="1:15" s="77" customFormat="1" ht="24" customHeight="1">
      <c r="A104" s="269">
        <f>A98+1</f>
        <v>42</v>
      </c>
      <c r="B104" s="192" t="s">
        <v>177</v>
      </c>
      <c r="C104" s="81"/>
      <c r="D104" s="205"/>
      <c r="E104" s="82"/>
      <c r="F104" s="80"/>
      <c r="G104" s="75"/>
      <c r="H104" s="75"/>
      <c r="I104" s="74"/>
      <c r="J104" s="74"/>
      <c r="K104" s="207"/>
      <c r="L104" s="213"/>
      <c r="M104" s="239"/>
      <c r="N104" s="244"/>
      <c r="O104" s="244"/>
    </row>
    <row r="105" spans="1:15" s="77" customFormat="1" ht="24" customHeight="1">
      <c r="A105" s="269"/>
      <c r="B105" s="268" t="s">
        <v>57</v>
      </c>
      <c r="C105" s="81" t="s">
        <v>174</v>
      </c>
      <c r="D105" s="205">
        <v>12</v>
      </c>
      <c r="E105" s="82" t="s">
        <v>61</v>
      </c>
      <c r="F105" s="80"/>
      <c r="G105" s="75">
        <f t="shared" si="83"/>
        <v>0</v>
      </c>
      <c r="H105" s="75"/>
      <c r="I105" s="74">
        <f t="shared" ref="I105:I107" si="96">D105*H105</f>
        <v>0</v>
      </c>
      <c r="J105" s="74">
        <f t="shared" ref="J105:J107" si="97">G105+I105</f>
        <v>0</v>
      </c>
      <c r="K105" s="207"/>
      <c r="L105" s="213"/>
      <c r="M105" s="239"/>
      <c r="N105" s="244"/>
      <c r="O105" s="244"/>
    </row>
    <row r="106" spans="1:15" s="77" customFormat="1" ht="24" customHeight="1">
      <c r="A106" s="269"/>
      <c r="B106" s="268" t="s">
        <v>57</v>
      </c>
      <c r="C106" s="81" t="s">
        <v>175</v>
      </c>
      <c r="D106" s="205">
        <v>8</v>
      </c>
      <c r="E106" s="82" t="s">
        <v>61</v>
      </c>
      <c r="F106" s="80"/>
      <c r="G106" s="75">
        <f t="shared" si="83"/>
        <v>0</v>
      </c>
      <c r="H106" s="75"/>
      <c r="I106" s="74">
        <f t="shared" si="96"/>
        <v>0</v>
      </c>
      <c r="J106" s="74">
        <f t="shared" si="97"/>
        <v>0</v>
      </c>
      <c r="K106" s="207"/>
      <c r="L106" s="213"/>
      <c r="M106" s="239"/>
      <c r="N106" s="244"/>
      <c r="O106" s="244"/>
    </row>
    <row r="107" spans="1:15" s="77" customFormat="1" ht="24" customHeight="1">
      <c r="A107" s="269"/>
      <c r="B107" s="268" t="s">
        <v>57</v>
      </c>
      <c r="C107" s="81" t="s">
        <v>172</v>
      </c>
      <c r="D107" s="205">
        <v>1</v>
      </c>
      <c r="E107" s="82" t="s">
        <v>56</v>
      </c>
      <c r="F107" s="80"/>
      <c r="G107" s="75">
        <f t="shared" si="83"/>
        <v>0</v>
      </c>
      <c r="H107" s="75"/>
      <c r="I107" s="74">
        <f t="shared" si="96"/>
        <v>0</v>
      </c>
      <c r="J107" s="74">
        <f t="shared" si="97"/>
        <v>0</v>
      </c>
      <c r="K107" s="207"/>
      <c r="L107" s="213"/>
      <c r="M107" s="239"/>
      <c r="N107" s="244"/>
      <c r="O107" s="244"/>
    </row>
    <row r="108" spans="1:15" s="77" customFormat="1" ht="24" customHeight="1">
      <c r="A108" s="269"/>
      <c r="B108" s="256" t="s">
        <v>63</v>
      </c>
      <c r="C108" s="81"/>
      <c r="D108" s="205"/>
      <c r="E108" s="82"/>
      <c r="F108" s="80"/>
      <c r="G108" s="75"/>
      <c r="H108" s="75"/>
      <c r="I108" s="74"/>
      <c r="J108" s="74"/>
      <c r="K108" s="207"/>
      <c r="L108" s="213"/>
      <c r="M108" s="239"/>
      <c r="N108" s="244"/>
      <c r="O108" s="244"/>
    </row>
    <row r="109" spans="1:15" s="77" customFormat="1" ht="24" customHeight="1">
      <c r="A109" s="269">
        <f>A104+1</f>
        <v>43</v>
      </c>
      <c r="B109" s="192" t="s">
        <v>64</v>
      </c>
      <c r="C109" s="81"/>
      <c r="D109" s="205">
        <v>90</v>
      </c>
      <c r="E109" s="82" t="s">
        <v>61</v>
      </c>
      <c r="F109" s="80"/>
      <c r="G109" s="75">
        <f t="shared" si="83"/>
        <v>0</v>
      </c>
      <c r="H109" s="75"/>
      <c r="I109" s="74">
        <f t="shared" ref="I109:I112" si="98">D109*H109</f>
        <v>0</v>
      </c>
      <c r="J109" s="74">
        <f t="shared" ref="J109:J112" si="99">G109+I109</f>
        <v>0</v>
      </c>
      <c r="K109" s="207"/>
      <c r="L109" s="213"/>
      <c r="M109" s="239"/>
      <c r="N109" s="244"/>
      <c r="O109" s="244"/>
    </row>
    <row r="110" spans="1:15" s="77" customFormat="1" ht="24" customHeight="1">
      <c r="A110" s="269"/>
      <c r="B110" s="268" t="s">
        <v>57</v>
      </c>
      <c r="C110" s="81" t="s">
        <v>172</v>
      </c>
      <c r="D110" s="205">
        <v>1</v>
      </c>
      <c r="E110" s="82" t="s">
        <v>56</v>
      </c>
      <c r="F110" s="80"/>
      <c r="G110" s="75">
        <f t="shared" si="83"/>
        <v>0</v>
      </c>
      <c r="H110" s="75"/>
      <c r="I110" s="74">
        <f t="shared" si="98"/>
        <v>0</v>
      </c>
      <c r="J110" s="74">
        <f t="shared" si="99"/>
        <v>0</v>
      </c>
      <c r="K110" s="207"/>
      <c r="L110" s="213"/>
      <c r="M110" s="239"/>
      <c r="N110" s="244"/>
      <c r="O110" s="244"/>
    </row>
    <row r="111" spans="1:15" s="77" customFormat="1" ht="24" customHeight="1">
      <c r="A111" s="269">
        <f>A109+1</f>
        <v>44</v>
      </c>
      <c r="B111" s="192" t="s">
        <v>65</v>
      </c>
      <c r="C111" s="81"/>
      <c r="D111" s="205">
        <v>30</v>
      </c>
      <c r="E111" s="82" t="s">
        <v>61</v>
      </c>
      <c r="F111" s="80"/>
      <c r="G111" s="75">
        <f t="shared" si="83"/>
        <v>0</v>
      </c>
      <c r="H111" s="75"/>
      <c r="I111" s="74">
        <f t="shared" si="98"/>
        <v>0</v>
      </c>
      <c r="J111" s="74">
        <f t="shared" si="99"/>
        <v>0</v>
      </c>
      <c r="K111" s="207"/>
      <c r="L111" s="213"/>
      <c r="M111" s="239"/>
      <c r="N111" s="244"/>
      <c r="O111" s="244"/>
    </row>
    <row r="112" spans="1:15" s="77" customFormat="1" ht="24" customHeight="1">
      <c r="A112" s="257"/>
      <c r="B112" s="268" t="s">
        <v>57</v>
      </c>
      <c r="C112" s="81" t="s">
        <v>172</v>
      </c>
      <c r="D112" s="205">
        <v>1</v>
      </c>
      <c r="E112" s="82" t="s">
        <v>56</v>
      </c>
      <c r="F112" s="80"/>
      <c r="G112" s="75">
        <f t="shared" si="83"/>
        <v>0</v>
      </c>
      <c r="H112" s="75"/>
      <c r="I112" s="74">
        <f t="shared" si="98"/>
        <v>0</v>
      </c>
      <c r="J112" s="74">
        <f t="shared" si="99"/>
        <v>0</v>
      </c>
      <c r="K112" s="207"/>
      <c r="L112" s="213"/>
      <c r="M112" s="239"/>
      <c r="N112" s="244"/>
      <c r="O112" s="244"/>
    </row>
    <row r="113" spans="1:15" s="77" customFormat="1" ht="24" customHeight="1">
      <c r="A113" s="83"/>
      <c r="B113" s="194"/>
      <c r="C113" s="196"/>
      <c r="D113" s="193"/>
      <c r="E113" s="83"/>
      <c r="F113" s="84"/>
      <c r="G113" s="195"/>
      <c r="H113" s="85"/>
      <c r="I113" s="195"/>
      <c r="J113" s="195"/>
      <c r="K113" s="210"/>
      <c r="L113" s="213"/>
      <c r="M113" s="240"/>
      <c r="N113" s="245"/>
      <c r="O113" s="245"/>
    </row>
    <row r="114" spans="1:15" s="77" customFormat="1" ht="24" customHeight="1">
      <c r="A114" s="234"/>
      <c r="B114" s="319" t="s">
        <v>119</v>
      </c>
      <c r="C114" s="320"/>
      <c r="D114" s="235"/>
      <c r="E114" s="234"/>
      <c r="F114" s="236"/>
      <c r="G114" s="233">
        <f>SUM(G8:G113)</f>
        <v>283928.02666666667</v>
      </c>
      <c r="H114" s="237"/>
      <c r="I114" s="233">
        <f>SUM(I8:I113)</f>
        <v>62165.8</v>
      </c>
      <c r="J114" s="265">
        <f>SUM(J8:J113)</f>
        <v>346093.82666666666</v>
      </c>
      <c r="K114" s="238"/>
      <c r="L114" s="213"/>
      <c r="M114" s="241"/>
      <c r="N114" s="246"/>
      <c r="O114" s="246"/>
    </row>
    <row r="115" spans="1:15" ht="19.7" customHeight="1">
      <c r="A115" s="86"/>
      <c r="B115" s="87"/>
      <c r="C115" s="87"/>
      <c r="D115" s="88"/>
      <c r="E115" s="89"/>
      <c r="F115" s="90"/>
      <c r="G115" s="90"/>
      <c r="H115" s="90"/>
      <c r="I115" s="90"/>
      <c r="J115" s="91"/>
      <c r="K115" s="89"/>
      <c r="M115" s="253"/>
      <c r="N115" s="247"/>
      <c r="O115" s="247"/>
    </row>
    <row r="116" spans="1:15">
      <c r="E116" s="93"/>
      <c r="J116" s="263"/>
      <c r="N116" s="248"/>
      <c r="O116" s="248"/>
    </row>
    <row r="117" spans="1:15">
      <c r="J117" s="264"/>
      <c r="K117" s="78"/>
    </row>
    <row r="121" spans="1:15">
      <c r="D121" s="95"/>
      <c r="E121" s="96"/>
      <c r="M121" s="255"/>
      <c r="N121" s="250"/>
      <c r="O121" s="250"/>
    </row>
  </sheetData>
  <mergeCells count="13">
    <mergeCell ref="N6:N7"/>
    <mergeCell ref="O6:O7"/>
    <mergeCell ref="B114:C114"/>
    <mergeCell ref="M6:M7"/>
    <mergeCell ref="A1:K1"/>
    <mergeCell ref="A6:A7"/>
    <mergeCell ref="B6:C7"/>
    <mergeCell ref="D6:D7"/>
    <mergeCell ref="E6:E7"/>
    <mergeCell ref="F6:G6"/>
    <mergeCell ref="H6:I6"/>
    <mergeCell ref="J6:J7"/>
    <mergeCell ref="K6:K7"/>
  </mergeCells>
  <printOptions horizontalCentered="1"/>
  <pageMargins left="0.39370078740157499" right="0.39370078740157499" top="0.39370078740157499" bottom="0.39370078740157499" header="0.196850393700787" footer="0"/>
  <pageSetup paperSize="8" scale="130" fitToHeight="0" orientation="landscape" useFirstPageNumber="1" r:id="rId1"/>
  <headerFooter scaleWithDoc="0">
    <oddFooter>&amp;R&amp;"Cordia New,ธรรมดา"&amp;10แผ่นที่ &amp;P/29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zoomScale="70" zoomScaleNormal="70" zoomScaleSheetLayoutView="80" zoomScalePageLayoutView="70" workbookViewId="0">
      <selection activeCell="F9" sqref="F9:F19"/>
    </sheetView>
  </sheetViews>
  <sheetFormatPr defaultColWidth="9.140625" defaultRowHeight="24"/>
  <cols>
    <col min="1" max="1" width="5.85546875" style="79" customWidth="1"/>
    <col min="2" max="2" width="4.7109375" style="79" customWidth="1"/>
    <col min="3" max="3" width="49.42578125" style="79" customWidth="1"/>
    <col min="4" max="4" width="9.85546875" style="92" customWidth="1"/>
    <col min="5" max="5" width="6.42578125" style="79" customWidth="1"/>
    <col min="6" max="6" width="11.7109375" style="94" bestFit="1" customWidth="1"/>
    <col min="7" max="7" width="13.7109375" style="94" customWidth="1"/>
    <col min="8" max="8" width="11.42578125" style="94" customWidth="1"/>
    <col min="9" max="9" width="13.7109375" style="94" customWidth="1"/>
    <col min="10" max="10" width="14.7109375" style="94" customWidth="1"/>
    <col min="11" max="11" width="14.7109375" style="93" customWidth="1"/>
    <col min="12" max="12" width="4.42578125" style="217" customWidth="1"/>
    <col min="13" max="13" width="14.5703125" style="79" customWidth="1"/>
    <col min="14" max="15" width="9.140625" style="79"/>
    <col min="16" max="16" width="15.28515625" style="79" customWidth="1"/>
    <col min="17" max="16384" width="9.140625" style="79"/>
  </cols>
  <sheetData>
    <row r="1" spans="1:16" s="6" customFormat="1" ht="26.1" customHeight="1">
      <c r="A1" s="283" t="s">
        <v>14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15"/>
    </row>
    <row r="2" spans="1:16" s="1" customFormat="1" ht="24" customHeight="1">
      <c r="A2" s="99" t="str">
        <f>ปร.6!A2</f>
        <v>โครงการปรับปรุงชั้น 1 และชั้น 4 คณะสังคมวิทยาและมานุษยวิทยา อาคารคณะสังคมสงเคราะห์ศาสตร์ มธ. ท่าพระจันทร์</v>
      </c>
      <c r="B2" s="152"/>
      <c r="C2" s="152"/>
      <c r="D2" s="183"/>
      <c r="E2" s="152"/>
      <c r="F2" s="152"/>
      <c r="G2" s="152"/>
      <c r="H2" s="184"/>
      <c r="I2" s="185"/>
      <c r="J2" s="152"/>
      <c r="K2" s="102" t="s">
        <v>41</v>
      </c>
      <c r="L2" s="216"/>
    </row>
    <row r="3" spans="1:16" s="1" customFormat="1" ht="24" customHeight="1">
      <c r="A3" s="99" t="str">
        <f>ปร.6!A3</f>
        <v>เจ้าของโครงการ  คณะสังคมวิทยาและมานุษยวิทยาเชิงกายภาพ</v>
      </c>
      <c r="B3" s="152"/>
      <c r="C3" s="152"/>
      <c r="D3" s="183"/>
      <c r="E3" s="152"/>
      <c r="F3" s="152"/>
      <c r="G3" s="152"/>
      <c r="H3" s="184"/>
      <c r="I3" s="185"/>
      <c r="J3" s="152"/>
      <c r="K3" s="101"/>
      <c r="L3" s="216"/>
    </row>
    <row r="4" spans="1:16" s="1" customFormat="1" ht="24" customHeight="1">
      <c r="A4" s="99" t="str">
        <f>ปร.6!A4</f>
        <v>สถานที่ก่อสร้าง  ชั้น 1 อาคารคณะสังคมสงเคราะห์ศาสตร์ มหาวิทยาธรรมศาสตร์ ศูนย์ท่าพระจันทร์</v>
      </c>
      <c r="B4" s="152"/>
      <c r="C4" s="153"/>
      <c r="D4" s="183"/>
      <c r="E4" s="152"/>
      <c r="F4" s="152"/>
      <c r="G4" s="152"/>
      <c r="H4" s="185"/>
      <c r="I4" s="186"/>
      <c r="J4" s="187"/>
      <c r="K4" s="101"/>
      <c r="L4" s="216"/>
    </row>
    <row r="5" spans="1:16" s="1" customFormat="1" ht="24" customHeight="1" thickBot="1">
      <c r="A5" s="103" t="str">
        <f>ปร.6!A5</f>
        <v>คำนวนราคากลางเมื่อ 18 มิถุนายน 2561</v>
      </c>
      <c r="B5" s="188"/>
      <c r="C5" s="188"/>
      <c r="D5" s="189"/>
      <c r="E5" s="188"/>
      <c r="F5" s="188"/>
      <c r="G5" s="188"/>
      <c r="H5" s="190"/>
      <c r="I5" s="191"/>
      <c r="J5" s="191"/>
      <c r="K5" s="106" t="s">
        <v>28</v>
      </c>
      <c r="L5" s="216"/>
    </row>
    <row r="6" spans="1:16" s="14" customFormat="1" ht="24" customHeight="1">
      <c r="A6" s="323" t="s">
        <v>10</v>
      </c>
      <c r="B6" s="325" t="s">
        <v>1</v>
      </c>
      <c r="C6" s="326"/>
      <c r="D6" s="329" t="s">
        <v>15</v>
      </c>
      <c r="E6" s="331" t="s">
        <v>16</v>
      </c>
      <c r="F6" s="333" t="s">
        <v>20</v>
      </c>
      <c r="G6" s="334"/>
      <c r="H6" s="333" t="s">
        <v>21</v>
      </c>
      <c r="I6" s="334"/>
      <c r="J6" s="335" t="s">
        <v>22</v>
      </c>
      <c r="K6" s="337" t="s">
        <v>3</v>
      </c>
      <c r="L6" s="214"/>
    </row>
    <row r="7" spans="1:16" s="14" customFormat="1" ht="24" customHeight="1" thickBot="1">
      <c r="A7" s="324"/>
      <c r="B7" s="327"/>
      <c r="C7" s="328"/>
      <c r="D7" s="330"/>
      <c r="E7" s="332"/>
      <c r="F7" s="198" t="s">
        <v>17</v>
      </c>
      <c r="G7" s="198" t="s">
        <v>18</v>
      </c>
      <c r="H7" s="198" t="s">
        <v>17</v>
      </c>
      <c r="I7" s="198" t="s">
        <v>19</v>
      </c>
      <c r="J7" s="336"/>
      <c r="K7" s="338"/>
      <c r="L7" s="214"/>
    </row>
    <row r="8" spans="1:16" s="77" customFormat="1" ht="24" customHeight="1">
      <c r="A8" s="202"/>
      <c r="B8" s="199" t="s">
        <v>79</v>
      </c>
      <c r="C8" s="200"/>
      <c r="D8" s="201"/>
      <c r="E8" s="202"/>
      <c r="F8" s="203"/>
      <c r="G8" s="203"/>
      <c r="H8" s="203"/>
      <c r="I8" s="203"/>
      <c r="J8" s="204"/>
      <c r="K8" s="206"/>
      <c r="L8" s="213"/>
    </row>
    <row r="9" spans="1:16" s="77" customFormat="1" ht="24" customHeight="1">
      <c r="A9" s="82">
        <v>1</v>
      </c>
      <c r="B9" s="192" t="s">
        <v>115</v>
      </c>
      <c r="C9" s="81" t="s">
        <v>114</v>
      </c>
      <c r="D9" s="205">
        <v>1</v>
      </c>
      <c r="E9" s="82" t="s">
        <v>26</v>
      </c>
      <c r="F9" s="80"/>
      <c r="G9" s="75">
        <f t="shared" ref="G9:G18" si="0">D9*F9</f>
        <v>0</v>
      </c>
      <c r="H9" s="75">
        <v>0</v>
      </c>
      <c r="I9" s="74">
        <f t="shared" ref="I9:I18" si="1">D9*H9</f>
        <v>0</v>
      </c>
      <c r="J9" s="74">
        <f t="shared" ref="J9:J18" si="2">G9+I9</f>
        <v>0</v>
      </c>
      <c r="K9" s="208"/>
      <c r="L9" s="213"/>
      <c r="M9" s="280"/>
      <c r="N9" s="277"/>
      <c r="P9" s="278"/>
    </row>
    <row r="10" spans="1:16" s="77" customFormat="1" ht="24" customHeight="1">
      <c r="A10" s="82">
        <f>A9+1</f>
        <v>2</v>
      </c>
      <c r="B10" s="192" t="s">
        <v>116</v>
      </c>
      <c r="C10" s="81" t="s">
        <v>114</v>
      </c>
      <c r="D10" s="205">
        <v>2</v>
      </c>
      <c r="E10" s="82" t="s">
        <v>26</v>
      </c>
      <c r="F10" s="80"/>
      <c r="G10" s="75">
        <f t="shared" si="0"/>
        <v>0</v>
      </c>
      <c r="H10" s="75">
        <v>0</v>
      </c>
      <c r="I10" s="74">
        <f t="shared" si="1"/>
        <v>0</v>
      </c>
      <c r="J10" s="74">
        <f t="shared" si="2"/>
        <v>0</v>
      </c>
      <c r="K10" s="207"/>
      <c r="L10" s="213"/>
      <c r="M10" s="280"/>
      <c r="N10" s="277"/>
      <c r="P10" s="278"/>
    </row>
    <row r="11" spans="1:16" s="77" customFormat="1" ht="24" customHeight="1">
      <c r="A11" s="82">
        <f t="shared" ref="A11:A19" si="3">A10+1</f>
        <v>3</v>
      </c>
      <c r="B11" s="192" t="s">
        <v>178</v>
      </c>
      <c r="C11" s="81" t="s">
        <v>127</v>
      </c>
      <c r="D11" s="205">
        <v>2</v>
      </c>
      <c r="E11" s="82" t="s">
        <v>26</v>
      </c>
      <c r="F11" s="80"/>
      <c r="G11" s="75">
        <f t="shared" si="0"/>
        <v>0</v>
      </c>
      <c r="H11" s="75">
        <v>0</v>
      </c>
      <c r="I11" s="74">
        <f t="shared" si="1"/>
        <v>0</v>
      </c>
      <c r="J11" s="74">
        <f t="shared" si="2"/>
        <v>0</v>
      </c>
      <c r="K11" s="207"/>
      <c r="L11" s="213"/>
      <c r="M11" s="280"/>
      <c r="N11" s="277"/>
      <c r="P11" s="278"/>
    </row>
    <row r="12" spans="1:16" s="77" customFormat="1" ht="24" customHeight="1">
      <c r="A12" s="82">
        <f t="shared" si="3"/>
        <v>4</v>
      </c>
      <c r="B12" s="192" t="s">
        <v>121</v>
      </c>
      <c r="C12" s="81" t="s">
        <v>128</v>
      </c>
      <c r="D12" s="205">
        <v>20</v>
      </c>
      <c r="E12" s="82" t="s">
        <v>26</v>
      </c>
      <c r="F12" s="80"/>
      <c r="G12" s="75">
        <f t="shared" si="0"/>
        <v>0</v>
      </c>
      <c r="H12" s="75">
        <v>0</v>
      </c>
      <c r="I12" s="74">
        <f t="shared" si="1"/>
        <v>0</v>
      </c>
      <c r="J12" s="74">
        <f t="shared" si="2"/>
        <v>0</v>
      </c>
      <c r="K12" s="207"/>
      <c r="L12" s="213"/>
      <c r="M12" s="280"/>
      <c r="N12" s="277"/>
      <c r="P12" s="278"/>
    </row>
    <row r="13" spans="1:16" s="77" customFormat="1" ht="24" customHeight="1">
      <c r="A13" s="82">
        <f t="shared" si="3"/>
        <v>5</v>
      </c>
      <c r="B13" s="192" t="s">
        <v>122</v>
      </c>
      <c r="C13" s="81" t="s">
        <v>129</v>
      </c>
      <c r="D13" s="205">
        <v>6</v>
      </c>
      <c r="E13" s="82" t="s">
        <v>26</v>
      </c>
      <c r="F13" s="80"/>
      <c r="G13" s="75">
        <f t="shared" si="0"/>
        <v>0</v>
      </c>
      <c r="H13" s="75">
        <v>0</v>
      </c>
      <c r="I13" s="74">
        <f t="shared" si="1"/>
        <v>0</v>
      </c>
      <c r="J13" s="74">
        <f t="shared" si="2"/>
        <v>0</v>
      </c>
      <c r="K13" s="207"/>
      <c r="L13" s="213"/>
      <c r="M13" s="280"/>
      <c r="N13" s="277"/>
      <c r="P13" s="278"/>
    </row>
    <row r="14" spans="1:16" s="77" customFormat="1" ht="24" customHeight="1">
      <c r="A14" s="82">
        <f t="shared" si="3"/>
        <v>6</v>
      </c>
      <c r="B14" s="192" t="s">
        <v>123</v>
      </c>
      <c r="C14" s="81" t="s">
        <v>130</v>
      </c>
      <c r="D14" s="205">
        <v>4</v>
      </c>
      <c r="E14" s="82" t="s">
        <v>26</v>
      </c>
      <c r="F14" s="80"/>
      <c r="G14" s="75">
        <f t="shared" si="0"/>
        <v>0</v>
      </c>
      <c r="H14" s="75">
        <v>0</v>
      </c>
      <c r="I14" s="74">
        <f t="shared" si="1"/>
        <v>0</v>
      </c>
      <c r="J14" s="74">
        <f t="shared" si="2"/>
        <v>0</v>
      </c>
      <c r="K14" s="207"/>
      <c r="L14" s="213"/>
      <c r="M14" s="280"/>
      <c r="N14" s="277"/>
      <c r="P14" s="278"/>
    </row>
    <row r="15" spans="1:16" s="77" customFormat="1" ht="24" customHeight="1">
      <c r="A15" s="82">
        <f t="shared" si="3"/>
        <v>7</v>
      </c>
      <c r="B15" s="192" t="s">
        <v>124</v>
      </c>
      <c r="C15" s="81" t="s">
        <v>136</v>
      </c>
      <c r="D15" s="205">
        <v>2</v>
      </c>
      <c r="E15" s="82" t="s">
        <v>26</v>
      </c>
      <c r="F15" s="80"/>
      <c r="G15" s="75">
        <f t="shared" si="0"/>
        <v>0</v>
      </c>
      <c r="H15" s="75">
        <v>0</v>
      </c>
      <c r="I15" s="74">
        <f t="shared" si="1"/>
        <v>0</v>
      </c>
      <c r="J15" s="74">
        <f t="shared" si="2"/>
        <v>0</v>
      </c>
      <c r="K15" s="207"/>
      <c r="L15" s="213"/>
      <c r="M15" s="280"/>
      <c r="N15" s="277"/>
      <c r="P15" s="278"/>
    </row>
    <row r="16" spans="1:16" s="77" customFormat="1" ht="24" customHeight="1">
      <c r="A16" s="82">
        <f t="shared" si="3"/>
        <v>8</v>
      </c>
      <c r="B16" s="192" t="s">
        <v>125</v>
      </c>
      <c r="C16" s="81" t="s">
        <v>135</v>
      </c>
      <c r="D16" s="205">
        <v>1</v>
      </c>
      <c r="E16" s="82" t="s">
        <v>26</v>
      </c>
      <c r="F16" s="80"/>
      <c r="G16" s="75">
        <f t="shared" si="0"/>
        <v>0</v>
      </c>
      <c r="H16" s="75">
        <v>0</v>
      </c>
      <c r="I16" s="74">
        <f t="shared" si="1"/>
        <v>0</v>
      </c>
      <c r="J16" s="74">
        <f t="shared" si="2"/>
        <v>0</v>
      </c>
      <c r="K16" s="208"/>
      <c r="L16" s="213"/>
      <c r="M16" s="280"/>
      <c r="N16" s="277"/>
      <c r="P16" s="278"/>
    </row>
    <row r="17" spans="1:16" s="77" customFormat="1" ht="24" customHeight="1">
      <c r="A17" s="82">
        <f t="shared" si="3"/>
        <v>9</v>
      </c>
      <c r="B17" s="192" t="s">
        <v>117</v>
      </c>
      <c r="C17" s="81" t="s">
        <v>137</v>
      </c>
      <c r="D17" s="205">
        <v>1</v>
      </c>
      <c r="E17" s="82" t="s">
        <v>26</v>
      </c>
      <c r="F17" s="80"/>
      <c r="G17" s="75">
        <f t="shared" si="0"/>
        <v>0</v>
      </c>
      <c r="H17" s="75">
        <v>0</v>
      </c>
      <c r="I17" s="74">
        <f t="shared" si="1"/>
        <v>0</v>
      </c>
      <c r="J17" s="74">
        <f t="shared" si="2"/>
        <v>0</v>
      </c>
      <c r="K17" s="208"/>
      <c r="L17" s="213"/>
      <c r="M17" s="280"/>
      <c r="N17" s="277"/>
      <c r="P17" s="278"/>
    </row>
    <row r="18" spans="1:16" s="77" customFormat="1" ht="24" customHeight="1">
      <c r="A18" s="82">
        <f t="shared" si="3"/>
        <v>10</v>
      </c>
      <c r="B18" s="192" t="s">
        <v>126</v>
      </c>
      <c r="C18" s="81" t="s">
        <v>135</v>
      </c>
      <c r="D18" s="205">
        <v>4</v>
      </c>
      <c r="E18" s="82" t="s">
        <v>26</v>
      </c>
      <c r="F18" s="80"/>
      <c r="G18" s="75">
        <f t="shared" si="0"/>
        <v>0</v>
      </c>
      <c r="H18" s="75">
        <v>0</v>
      </c>
      <c r="I18" s="74">
        <f t="shared" si="1"/>
        <v>0</v>
      </c>
      <c r="J18" s="74">
        <f t="shared" si="2"/>
        <v>0</v>
      </c>
      <c r="K18" s="208"/>
      <c r="L18" s="213"/>
      <c r="M18" s="280"/>
      <c r="N18" s="277"/>
      <c r="P18" s="278"/>
    </row>
    <row r="19" spans="1:16" s="77" customFormat="1" ht="24" customHeight="1">
      <c r="A19" s="82">
        <f t="shared" si="3"/>
        <v>11</v>
      </c>
      <c r="B19" s="192" t="s">
        <v>179</v>
      </c>
      <c r="C19" s="81"/>
      <c r="D19" s="205">
        <v>1</v>
      </c>
      <c r="E19" s="82" t="s">
        <v>26</v>
      </c>
      <c r="F19" s="80"/>
      <c r="G19" s="75">
        <f t="shared" ref="G19" si="4">D19*F19</f>
        <v>0</v>
      </c>
      <c r="H19" s="75">
        <v>0</v>
      </c>
      <c r="I19" s="74">
        <f t="shared" ref="I19" si="5">D19*H19</f>
        <v>0</v>
      </c>
      <c r="J19" s="74">
        <f t="shared" ref="J19" si="6">G19+I19</f>
        <v>0</v>
      </c>
      <c r="K19" s="207"/>
      <c r="L19" s="213"/>
      <c r="M19" s="280"/>
      <c r="N19" s="277"/>
      <c r="P19" s="278"/>
    </row>
    <row r="20" spans="1:16" s="77" customFormat="1" ht="24" customHeight="1">
      <c r="A20" s="82"/>
      <c r="B20" s="192"/>
      <c r="C20" s="81"/>
      <c r="D20" s="205"/>
      <c r="E20" s="82"/>
      <c r="F20" s="80"/>
      <c r="G20" s="75"/>
      <c r="H20" s="75"/>
      <c r="I20" s="74"/>
      <c r="J20" s="74"/>
      <c r="K20" s="207"/>
      <c r="L20" s="213"/>
    </row>
    <row r="21" spans="1:16" s="77" customFormat="1" ht="24" customHeight="1">
      <c r="A21" s="82"/>
      <c r="B21" s="192"/>
      <c r="C21" s="81"/>
      <c r="D21" s="205"/>
      <c r="E21" s="82"/>
      <c r="F21" s="80"/>
      <c r="G21" s="75"/>
      <c r="H21" s="75"/>
      <c r="I21" s="74"/>
      <c r="J21" s="74"/>
      <c r="K21" s="207"/>
      <c r="L21" s="213"/>
    </row>
    <row r="22" spans="1:16" s="77" customFormat="1" ht="24" customHeight="1">
      <c r="A22" s="82"/>
      <c r="B22" s="192"/>
      <c r="C22" s="81"/>
      <c r="D22" s="205"/>
      <c r="E22" s="82"/>
      <c r="F22" s="80"/>
      <c r="G22" s="75"/>
      <c r="H22" s="75"/>
      <c r="I22" s="74"/>
      <c r="J22" s="74"/>
      <c r="K22" s="207"/>
      <c r="L22" s="213"/>
    </row>
    <row r="23" spans="1:16" s="77" customFormat="1" ht="24" customHeight="1">
      <c r="A23" s="82"/>
      <c r="B23" s="192"/>
      <c r="C23" s="81"/>
      <c r="D23" s="205"/>
      <c r="E23" s="82"/>
      <c r="F23" s="80"/>
      <c r="G23" s="75"/>
      <c r="H23" s="75"/>
      <c r="I23" s="74"/>
      <c r="J23" s="74"/>
      <c r="K23" s="207"/>
      <c r="L23" s="213"/>
    </row>
    <row r="24" spans="1:16" s="77" customFormat="1" ht="24" customHeight="1">
      <c r="A24" s="83"/>
      <c r="B24" s="194"/>
      <c r="C24" s="196"/>
      <c r="D24" s="193"/>
      <c r="E24" s="83"/>
      <c r="F24" s="84"/>
      <c r="G24" s="195"/>
      <c r="H24" s="85"/>
      <c r="I24" s="195"/>
      <c r="J24" s="195"/>
      <c r="K24" s="210"/>
      <c r="L24" s="213"/>
    </row>
    <row r="25" spans="1:16" s="77" customFormat="1" ht="24" customHeight="1">
      <c r="A25" s="234"/>
      <c r="B25" s="319" t="s">
        <v>120</v>
      </c>
      <c r="C25" s="320"/>
      <c r="D25" s="235"/>
      <c r="E25" s="234"/>
      <c r="F25" s="236"/>
      <c r="G25" s="233">
        <f>SUM(G8:G24)</f>
        <v>0</v>
      </c>
      <c r="H25" s="237"/>
      <c r="I25" s="233">
        <f>SUM(I8:I24)</f>
        <v>0</v>
      </c>
      <c r="J25" s="265">
        <f>SUM(J8:J24)</f>
        <v>0</v>
      </c>
      <c r="K25" s="238"/>
      <c r="L25" s="213"/>
    </row>
    <row r="26" spans="1:16" ht="19.7" customHeight="1">
      <c r="A26" s="86"/>
      <c r="B26" s="87"/>
      <c r="C26" s="87"/>
      <c r="D26" s="88"/>
      <c r="E26" s="89"/>
      <c r="F26" s="90"/>
      <c r="G26" s="90"/>
      <c r="H26" s="90"/>
      <c r="I26" s="90"/>
      <c r="J26" s="91"/>
      <c r="K26" s="89"/>
    </row>
    <row r="27" spans="1:16">
      <c r="E27" s="93"/>
      <c r="J27" s="263"/>
    </row>
    <row r="28" spans="1:16">
      <c r="J28" s="264"/>
      <c r="K28" s="78"/>
    </row>
    <row r="32" spans="1:16">
      <c r="D32" s="95"/>
      <c r="E32" s="96"/>
    </row>
  </sheetData>
  <mergeCells count="10">
    <mergeCell ref="B25:C25"/>
    <mergeCell ref="A1:K1"/>
    <mergeCell ref="A6:A7"/>
    <mergeCell ref="B6:C7"/>
    <mergeCell ref="D6:D7"/>
    <mergeCell ref="E6:E7"/>
    <mergeCell ref="F6:G6"/>
    <mergeCell ref="H6:I6"/>
    <mergeCell ref="J6:J7"/>
    <mergeCell ref="K6:K7"/>
  </mergeCells>
  <printOptions horizontalCentered="1"/>
  <pageMargins left="0.39370078740157499" right="0.39370078740157499" top="0.39370078740157499" bottom="0.39370078740157499" header="0.196850393700787" footer="0"/>
  <pageSetup paperSize="8" scale="130" fitToHeight="0" orientation="landscape" useFirstPageNumber="1" r:id="rId1"/>
  <headerFooter scaleWithDoc="0">
    <oddFooter>&amp;R&amp;"Cordia New,ธรรมดา"&amp;10แผ่นที่ &amp;P/29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ปร.6</vt:lpstr>
      <vt:lpstr>ปร.5_1</vt:lpstr>
      <vt:lpstr>ปร.5_2</vt:lpstr>
      <vt:lpstr>ปริมาณงานสรุป</vt:lpstr>
      <vt:lpstr>ปร.4_1</vt:lpstr>
      <vt:lpstr>ปร.4_2</vt:lpstr>
      <vt:lpstr>ปร.4_1!Print_Area</vt:lpstr>
      <vt:lpstr>ปร.4_2!Print_Area</vt:lpstr>
      <vt:lpstr>ปร.5_1!Print_Area</vt:lpstr>
      <vt:lpstr>ปร.5_2!Print_Area</vt:lpstr>
      <vt:lpstr>ปร.6!Print_Area</vt:lpstr>
      <vt:lpstr>ปริมาณงานสรุป!Print_Area</vt:lpstr>
      <vt:lpstr>ปร.4_1!Print_Titles</vt:lpstr>
      <vt:lpstr>ปร.4_2!Print_Titles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รุ่งทิพย์</dc:creator>
  <cp:lastModifiedBy>Dell61_2-40</cp:lastModifiedBy>
  <cp:lastPrinted>2018-12-05T15:05:08Z</cp:lastPrinted>
  <dcterms:created xsi:type="dcterms:W3CDTF">2015-03-23T05:52:37Z</dcterms:created>
  <dcterms:modified xsi:type="dcterms:W3CDTF">2019-01-15T07:17:56Z</dcterms:modified>
</cp:coreProperties>
</file>